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4625" windowHeight="12015" activeTab="1"/>
  </bookViews>
  <sheets>
    <sheet name="Итоговый протокол" sheetId="1" r:id="rId1"/>
    <sheet name="Рейтинг школ танца" sheetId="5" r:id="rId2"/>
    <sheet name="Рейтинг DPT" sheetId="6" r:id="rId3"/>
  </sheets>
  <calcPr calcId="144525"/>
</workbook>
</file>

<file path=xl/calcChain.xml><?xml version="1.0" encoding="utf-8"?>
<calcChain xmlns="http://schemas.openxmlformats.org/spreadsheetml/2006/main">
  <c r="D8" i="6" l="1"/>
  <c r="F8" i="6" s="1"/>
  <c r="D4" i="6"/>
  <c r="F4" i="6" s="1"/>
  <c r="D2" i="6"/>
  <c r="F2" i="6" s="1"/>
  <c r="D10" i="6"/>
  <c r="F10" i="6" s="1"/>
  <c r="D6" i="6"/>
  <c r="F6" i="6" s="1"/>
  <c r="D5" i="6"/>
  <c r="F5" i="6" s="1"/>
  <c r="D3" i="6"/>
  <c r="D7" i="6"/>
  <c r="F7" i="6" s="1"/>
  <c r="D9" i="6"/>
  <c r="F9" i="6" s="1"/>
  <c r="F3" i="6"/>
  <c r="D6" i="5"/>
  <c r="F6" i="5" s="1"/>
  <c r="D2" i="5"/>
  <c r="F2" i="5" s="1"/>
  <c r="D5" i="5"/>
  <c r="F5" i="5" s="1"/>
  <c r="D3" i="5"/>
  <c r="F3" i="5" s="1"/>
  <c r="D7" i="5"/>
  <c r="D8" i="5"/>
  <c r="F8" i="5" s="1"/>
  <c r="D9" i="5"/>
  <c r="F9" i="5" s="1"/>
  <c r="D4" i="5"/>
  <c r="F4" i="5" s="1"/>
  <c r="D10" i="5"/>
  <c r="F10" i="5" s="1"/>
  <c r="D11" i="5"/>
  <c r="F11" i="5" s="1"/>
  <c r="F7" i="5"/>
  <c r="DT9" i="1" l="1"/>
  <c r="DT10" i="1"/>
  <c r="DT11" i="1"/>
  <c r="DT12" i="1"/>
  <c r="DT13" i="1"/>
  <c r="DT14" i="1"/>
  <c r="DT15" i="1"/>
  <c r="DT16" i="1"/>
  <c r="DT17" i="1"/>
  <c r="DT18" i="1"/>
  <c r="DT19" i="1"/>
  <c r="DT20" i="1"/>
  <c r="DT21" i="1"/>
  <c r="DT22" i="1"/>
  <c r="DT23" i="1"/>
  <c r="DT24" i="1"/>
  <c r="DT25" i="1"/>
  <c r="DT26" i="1"/>
  <c r="DT27" i="1"/>
  <c r="DT28" i="1"/>
  <c r="DT29" i="1"/>
  <c r="DT30" i="1"/>
  <c r="DT31" i="1"/>
  <c r="DT32" i="1"/>
  <c r="DT33" i="1"/>
  <c r="DT34" i="1"/>
  <c r="DT35" i="1"/>
  <c r="DT36" i="1"/>
  <c r="DT37" i="1"/>
  <c r="DT38" i="1"/>
  <c r="DT39" i="1"/>
  <c r="DT40" i="1"/>
  <c r="DT41" i="1"/>
  <c r="DT42" i="1"/>
  <c r="DT43" i="1"/>
  <c r="DT44" i="1"/>
  <c r="DT45" i="1"/>
  <c r="DT46" i="1"/>
  <c r="DT47" i="1"/>
  <c r="DT48" i="1"/>
  <c r="DT49" i="1"/>
  <c r="DT50" i="1"/>
  <c r="DT51" i="1"/>
  <c r="DT52" i="1"/>
  <c r="DT53" i="1"/>
  <c r="DT54" i="1"/>
  <c r="DT55" i="1"/>
  <c r="DT56" i="1"/>
  <c r="DT57" i="1"/>
  <c r="DT58" i="1"/>
  <c r="DT59" i="1"/>
  <c r="DT60" i="1"/>
  <c r="DT61" i="1"/>
  <c r="DT62" i="1"/>
  <c r="DT63" i="1"/>
  <c r="DT64" i="1"/>
  <c r="DT65" i="1"/>
  <c r="DT66" i="1"/>
  <c r="DT67" i="1"/>
  <c r="DT68" i="1"/>
  <c r="DT69" i="1"/>
  <c r="DT70" i="1"/>
  <c r="DT71" i="1"/>
  <c r="DT72" i="1"/>
  <c r="DT73" i="1"/>
  <c r="DT74" i="1"/>
  <c r="DT75" i="1"/>
  <c r="DT76" i="1"/>
  <c r="DT77" i="1"/>
  <c r="DT78" i="1"/>
  <c r="DT79" i="1"/>
  <c r="DT80" i="1"/>
  <c r="DT81" i="1"/>
  <c r="DT82" i="1"/>
  <c r="DT83" i="1"/>
  <c r="DT84" i="1"/>
  <c r="DT85" i="1"/>
  <c r="DT86" i="1"/>
  <c r="DT87" i="1"/>
  <c r="DT88" i="1"/>
  <c r="DT89" i="1"/>
  <c r="DT90" i="1"/>
  <c r="DT91" i="1"/>
  <c r="DT92" i="1"/>
  <c r="DT93" i="1"/>
  <c r="DT94" i="1"/>
  <c r="DT95" i="1"/>
  <c r="DT96" i="1"/>
  <c r="DT97" i="1"/>
  <c r="DT98" i="1"/>
  <c r="DT99" i="1"/>
  <c r="DT100" i="1"/>
  <c r="DT101" i="1"/>
  <c r="DT102" i="1"/>
  <c r="DT103" i="1"/>
  <c r="DT104" i="1"/>
  <c r="DT105" i="1"/>
  <c r="DT106" i="1"/>
  <c r="DT107" i="1"/>
  <c r="DT108" i="1"/>
  <c r="DT109" i="1"/>
  <c r="DT110" i="1"/>
  <c r="DT111" i="1"/>
  <c r="DT112" i="1"/>
  <c r="DT113" i="1"/>
  <c r="DT114" i="1"/>
  <c r="DT115" i="1"/>
  <c r="DT116" i="1"/>
  <c r="DT117" i="1"/>
  <c r="DT118" i="1"/>
  <c r="DT119" i="1"/>
  <c r="DT120" i="1"/>
  <c r="DT121" i="1"/>
  <c r="DT122" i="1"/>
  <c r="DT123" i="1"/>
  <c r="DT124" i="1"/>
  <c r="DT125" i="1"/>
  <c r="DT126" i="1"/>
  <c r="DT127" i="1"/>
  <c r="DT128" i="1"/>
  <c r="DT129" i="1"/>
  <c r="DT130" i="1"/>
  <c r="DT131" i="1"/>
  <c r="DT132" i="1"/>
  <c r="DT133" i="1"/>
  <c r="DT134" i="1"/>
  <c r="DT135" i="1"/>
  <c r="DT136" i="1"/>
  <c r="DT137" i="1"/>
  <c r="DT138" i="1"/>
  <c r="DT139" i="1"/>
  <c r="DT140" i="1"/>
  <c r="DT141" i="1"/>
  <c r="DT142" i="1"/>
  <c r="DT143" i="1"/>
  <c r="DT144" i="1"/>
  <c r="DT145" i="1"/>
  <c r="DT146" i="1"/>
  <c r="DT147" i="1"/>
  <c r="DT148" i="1"/>
  <c r="DT149" i="1"/>
  <c r="DT150" i="1"/>
  <c r="DT151" i="1"/>
  <c r="DT152" i="1"/>
  <c r="DT153" i="1"/>
  <c r="DT154" i="1"/>
  <c r="DT155" i="1"/>
  <c r="DT156" i="1"/>
  <c r="DT157" i="1"/>
  <c r="DT158" i="1"/>
  <c r="DT159" i="1"/>
  <c r="DT160" i="1"/>
  <c r="DT161" i="1"/>
  <c r="DT162" i="1"/>
  <c r="DT163" i="1"/>
  <c r="DT164" i="1"/>
  <c r="DT165" i="1"/>
  <c r="DT166" i="1"/>
  <c r="DT167" i="1"/>
  <c r="DT168" i="1"/>
  <c r="DT169" i="1"/>
  <c r="DT170" i="1"/>
  <c r="DT171" i="1"/>
  <c r="DT172" i="1"/>
  <c r="DT173" i="1"/>
  <c r="DT174" i="1"/>
  <c r="DT175" i="1"/>
  <c r="DT176" i="1"/>
  <c r="DT177" i="1"/>
  <c r="DT178" i="1"/>
  <c r="DT179" i="1"/>
  <c r="DT180" i="1"/>
  <c r="DT181" i="1"/>
  <c r="DT182" i="1"/>
  <c r="DT183" i="1"/>
  <c r="DT184" i="1"/>
  <c r="DT185" i="1"/>
  <c r="DT186" i="1"/>
  <c r="DT187" i="1"/>
  <c r="DT188" i="1"/>
  <c r="DT189" i="1"/>
  <c r="DT190" i="1"/>
  <c r="DT191" i="1"/>
  <c r="DT192" i="1"/>
  <c r="DT193" i="1"/>
  <c r="DT194" i="1"/>
  <c r="DT195" i="1"/>
  <c r="DT196" i="1"/>
  <c r="DT197" i="1"/>
  <c r="DT198" i="1"/>
  <c r="DT199" i="1"/>
  <c r="DT200" i="1"/>
  <c r="DT201" i="1"/>
  <c r="DT202" i="1"/>
  <c r="DT203" i="1"/>
  <c r="DT204" i="1"/>
  <c r="DT205" i="1"/>
  <c r="DT206" i="1"/>
  <c r="DT207" i="1"/>
  <c r="DT208" i="1"/>
  <c r="DT209" i="1"/>
  <c r="DT210" i="1"/>
  <c r="DT211" i="1"/>
  <c r="DT212" i="1"/>
  <c r="DT213" i="1"/>
  <c r="DT214" i="1"/>
  <c r="DT215" i="1"/>
  <c r="DT216" i="1"/>
  <c r="DT217" i="1"/>
  <c r="DT218" i="1"/>
  <c r="DT219" i="1"/>
  <c r="DT220" i="1"/>
  <c r="DT221" i="1"/>
  <c r="DT222" i="1"/>
  <c r="DT223" i="1"/>
  <c r="DT224" i="1"/>
  <c r="DT225" i="1"/>
  <c r="DT226" i="1"/>
  <c r="DT227" i="1"/>
  <c r="DT228" i="1"/>
  <c r="DT229" i="1"/>
  <c r="DT230" i="1"/>
  <c r="DT231" i="1"/>
  <c r="DT232" i="1"/>
  <c r="DT233" i="1"/>
  <c r="DT234" i="1"/>
  <c r="DT235" i="1"/>
  <c r="DT236" i="1"/>
  <c r="DT237" i="1"/>
  <c r="DT238" i="1"/>
  <c r="DT239" i="1"/>
  <c r="DT240" i="1"/>
  <c r="DT241" i="1"/>
  <c r="DT242" i="1"/>
  <c r="DT243" i="1"/>
  <c r="DT244" i="1"/>
  <c r="DT245" i="1"/>
  <c r="DT246" i="1"/>
  <c r="DT247" i="1"/>
  <c r="DT248" i="1"/>
  <c r="DT249" i="1"/>
  <c r="DT250" i="1"/>
  <c r="DT251" i="1"/>
  <c r="DT252" i="1"/>
  <c r="DT253" i="1"/>
  <c r="DT254" i="1"/>
  <c r="DT255" i="1"/>
  <c r="DT256" i="1"/>
  <c r="DT257" i="1"/>
  <c r="DT258" i="1"/>
  <c r="DT259" i="1"/>
  <c r="DT260" i="1"/>
  <c r="DT261" i="1"/>
  <c r="DT262" i="1"/>
  <c r="DT263" i="1"/>
  <c r="DT264" i="1"/>
  <c r="DT265" i="1"/>
  <c r="DT266" i="1"/>
  <c r="DT267" i="1"/>
  <c r="DT268" i="1"/>
  <c r="DT269" i="1"/>
  <c r="DT270" i="1"/>
  <c r="DT271" i="1"/>
  <c r="DT272" i="1"/>
  <c r="DT273" i="1"/>
  <c r="DT274" i="1"/>
  <c r="DT275" i="1"/>
  <c r="DT276" i="1"/>
  <c r="DT277" i="1"/>
  <c r="DT278" i="1"/>
  <c r="DT279" i="1"/>
  <c r="DT280" i="1"/>
  <c r="DT281" i="1"/>
  <c r="DT282" i="1"/>
  <c r="DT283" i="1"/>
  <c r="DT284" i="1"/>
  <c r="DT285" i="1"/>
  <c r="DT286" i="1"/>
  <c r="DT287" i="1"/>
  <c r="DT288" i="1"/>
  <c r="DT289" i="1"/>
  <c r="DT290" i="1"/>
  <c r="DT291" i="1"/>
  <c r="DT292" i="1"/>
  <c r="DT293" i="1"/>
  <c r="DT294" i="1"/>
  <c r="DT295" i="1"/>
  <c r="DT296" i="1"/>
  <c r="DT297" i="1"/>
  <c r="DT298" i="1"/>
  <c r="DT299" i="1"/>
  <c r="DT300" i="1"/>
  <c r="DT301" i="1"/>
  <c r="DT302" i="1"/>
  <c r="DT303" i="1"/>
  <c r="DT304" i="1"/>
  <c r="DT305" i="1"/>
  <c r="DT306" i="1"/>
  <c r="DT307" i="1"/>
  <c r="DT308" i="1"/>
  <c r="DT309" i="1"/>
  <c r="DT310" i="1"/>
  <c r="DT311" i="1"/>
  <c r="DT312" i="1"/>
  <c r="DT313" i="1"/>
  <c r="DT314" i="1"/>
  <c r="DT315" i="1"/>
  <c r="DT316" i="1"/>
  <c r="DT317" i="1"/>
  <c r="DT318" i="1"/>
  <c r="DT319" i="1"/>
  <c r="DT320" i="1"/>
  <c r="DT321" i="1"/>
  <c r="DT322" i="1"/>
  <c r="DT323" i="1"/>
  <c r="DT324" i="1"/>
  <c r="DT325" i="1"/>
  <c r="DT326" i="1"/>
  <c r="DT327" i="1"/>
  <c r="DT328" i="1"/>
  <c r="DT329" i="1"/>
  <c r="DT330" i="1"/>
  <c r="DT331" i="1"/>
  <c r="DT332" i="1"/>
  <c r="DT333" i="1"/>
  <c r="DT334" i="1"/>
  <c r="DT335" i="1"/>
  <c r="DT336" i="1"/>
  <c r="DT337" i="1"/>
  <c r="DT338" i="1"/>
  <c r="DT339" i="1"/>
  <c r="DT340" i="1"/>
  <c r="DT341" i="1"/>
  <c r="DT342" i="1"/>
  <c r="DT343" i="1"/>
  <c r="DT344" i="1"/>
  <c r="DT345" i="1"/>
  <c r="DT346" i="1"/>
  <c r="DT347" i="1"/>
  <c r="DT348" i="1"/>
  <c r="DT349" i="1"/>
  <c r="DT350" i="1"/>
  <c r="DT351" i="1"/>
  <c r="DT352" i="1"/>
  <c r="DT353" i="1"/>
  <c r="DT354" i="1"/>
  <c r="DT355" i="1"/>
  <c r="DT356" i="1"/>
  <c r="DT357" i="1"/>
  <c r="DT358" i="1"/>
  <c r="DT359" i="1"/>
  <c r="DT360" i="1"/>
  <c r="DT361" i="1"/>
  <c r="DT362" i="1"/>
  <c r="DT363" i="1"/>
  <c r="DT364" i="1"/>
  <c r="DT365" i="1"/>
  <c r="DT366" i="1"/>
  <c r="DT367" i="1"/>
  <c r="DT368" i="1"/>
  <c r="DT369" i="1"/>
  <c r="DT370" i="1"/>
  <c r="DT371" i="1"/>
  <c r="DT372" i="1"/>
  <c r="DT373" i="1"/>
  <c r="DT374" i="1"/>
  <c r="DT375" i="1"/>
  <c r="DT376" i="1"/>
  <c r="DT377" i="1"/>
  <c r="DT378" i="1"/>
  <c r="DT379" i="1"/>
  <c r="DT380" i="1"/>
  <c r="DT381" i="1"/>
  <c r="DT382" i="1"/>
  <c r="DT383" i="1"/>
  <c r="DT384" i="1"/>
  <c r="DT385" i="1"/>
  <c r="DT386" i="1"/>
  <c r="DT387" i="1"/>
  <c r="DT388" i="1"/>
  <c r="DT389" i="1"/>
  <c r="DT390" i="1"/>
  <c r="DT391" i="1"/>
  <c r="DT392" i="1"/>
  <c r="DT393" i="1"/>
  <c r="DT394" i="1"/>
  <c r="DT395" i="1"/>
  <c r="DT396" i="1"/>
  <c r="DT397" i="1"/>
  <c r="DT398" i="1"/>
  <c r="DT399" i="1"/>
  <c r="DT400" i="1"/>
  <c r="DT401" i="1"/>
  <c r="DT402" i="1"/>
  <c r="DT403" i="1"/>
  <c r="DT404" i="1"/>
  <c r="DT405" i="1"/>
  <c r="DT406" i="1"/>
  <c r="DT407" i="1"/>
  <c r="DT408" i="1"/>
  <c r="DT409" i="1"/>
  <c r="DT410" i="1"/>
  <c r="DT411" i="1"/>
  <c r="DT412" i="1"/>
  <c r="DT413" i="1"/>
  <c r="DT414" i="1"/>
  <c r="DT415" i="1"/>
  <c r="DT416" i="1"/>
  <c r="DT417" i="1"/>
  <c r="DT418" i="1"/>
  <c r="DT419" i="1"/>
  <c r="DT420" i="1"/>
  <c r="DT421" i="1"/>
  <c r="DT422" i="1"/>
  <c r="DT423" i="1"/>
  <c r="DT424" i="1"/>
  <c r="DT425" i="1"/>
  <c r="DT426" i="1"/>
  <c r="DT427" i="1"/>
  <c r="DT428" i="1"/>
  <c r="DT429" i="1"/>
  <c r="DT430" i="1"/>
  <c r="DT431" i="1"/>
  <c r="DT432" i="1"/>
  <c r="DT433" i="1"/>
  <c r="DT434" i="1"/>
  <c r="DT435" i="1"/>
  <c r="DT436" i="1"/>
  <c r="DT437" i="1"/>
  <c r="DT438" i="1"/>
  <c r="DT439" i="1"/>
  <c r="DT440" i="1"/>
  <c r="DT441" i="1"/>
  <c r="DT442" i="1"/>
  <c r="DT443" i="1"/>
  <c r="DT444" i="1"/>
  <c r="DT445" i="1"/>
  <c r="DT446" i="1"/>
  <c r="DT447" i="1"/>
  <c r="DT448" i="1"/>
  <c r="DT449" i="1"/>
  <c r="DT450" i="1"/>
  <c r="DT451" i="1"/>
  <c r="DT452" i="1"/>
  <c r="DT453" i="1"/>
  <c r="DT454" i="1"/>
  <c r="DT455" i="1"/>
  <c r="DT456" i="1"/>
  <c r="DT457" i="1"/>
  <c r="DT458" i="1"/>
  <c r="DT459" i="1"/>
  <c r="DT460" i="1"/>
  <c r="DT461" i="1"/>
  <c r="DT462" i="1"/>
  <c r="DT463" i="1"/>
  <c r="DT464" i="1"/>
  <c r="DT465" i="1"/>
  <c r="DT466" i="1"/>
  <c r="DT467" i="1"/>
  <c r="DT468" i="1"/>
  <c r="DT469" i="1"/>
  <c r="DT470" i="1"/>
  <c r="DT471" i="1"/>
  <c r="DT472" i="1"/>
  <c r="DT473" i="1"/>
  <c r="DT474" i="1"/>
  <c r="DT475" i="1"/>
  <c r="DT476" i="1"/>
  <c r="DT477" i="1"/>
  <c r="DT478" i="1"/>
  <c r="DT479" i="1"/>
  <c r="DT480" i="1"/>
  <c r="DT481" i="1"/>
  <c r="DT482" i="1"/>
  <c r="DT483" i="1"/>
  <c r="DT484" i="1"/>
  <c r="DT485" i="1"/>
  <c r="DT486" i="1"/>
  <c r="DT487" i="1"/>
  <c r="DT488" i="1"/>
  <c r="DT489" i="1"/>
  <c r="DT490" i="1"/>
  <c r="DT491" i="1"/>
  <c r="DT492" i="1"/>
  <c r="DT493" i="1"/>
  <c r="DT494" i="1"/>
  <c r="DT495" i="1"/>
  <c r="DT496" i="1"/>
  <c r="DT497" i="1"/>
  <c r="DT498" i="1"/>
  <c r="DT499" i="1"/>
  <c r="DT500" i="1"/>
  <c r="DT501" i="1"/>
  <c r="DT502" i="1"/>
  <c r="DT503" i="1"/>
  <c r="DT504" i="1"/>
  <c r="DT505" i="1"/>
  <c r="DT506" i="1"/>
  <c r="DT507" i="1"/>
  <c r="DT508" i="1"/>
  <c r="DT509" i="1"/>
  <c r="DT510" i="1"/>
  <c r="DT511" i="1"/>
  <c r="DT512" i="1"/>
  <c r="DT513" i="1"/>
  <c r="DT514" i="1"/>
  <c r="DT515" i="1"/>
  <c r="DT516" i="1"/>
  <c r="DT517" i="1"/>
  <c r="DT518" i="1"/>
  <c r="DT519" i="1"/>
  <c r="DT520" i="1"/>
  <c r="DT521" i="1"/>
  <c r="DT522" i="1"/>
  <c r="DT523" i="1"/>
  <c r="DT524" i="1"/>
  <c r="DT525" i="1"/>
  <c r="DT526" i="1"/>
  <c r="DT527" i="1"/>
  <c r="DT528" i="1"/>
  <c r="DT529" i="1"/>
  <c r="DT530" i="1"/>
  <c r="DT531" i="1"/>
  <c r="DT532" i="1"/>
  <c r="DT533" i="1"/>
  <c r="DT534" i="1"/>
  <c r="DT535" i="1"/>
  <c r="DT536" i="1"/>
  <c r="DT537" i="1"/>
  <c r="DT538" i="1"/>
  <c r="DT539" i="1"/>
  <c r="DT540" i="1"/>
  <c r="DT541" i="1"/>
  <c r="DT542" i="1"/>
  <c r="DT543" i="1"/>
  <c r="DT544" i="1"/>
  <c r="DT545" i="1"/>
  <c r="DT546" i="1"/>
  <c r="DT547" i="1"/>
  <c r="DT548" i="1"/>
  <c r="DT549" i="1"/>
  <c r="DT550" i="1"/>
  <c r="DT551" i="1"/>
  <c r="DT552" i="1"/>
  <c r="DT553" i="1"/>
  <c r="DT554" i="1"/>
  <c r="DT555" i="1"/>
  <c r="DT556" i="1"/>
  <c r="DT557" i="1"/>
  <c r="DT558" i="1"/>
  <c r="DT559" i="1"/>
  <c r="DT560" i="1"/>
  <c r="DT561" i="1"/>
  <c r="DT562" i="1"/>
  <c r="DT563" i="1"/>
  <c r="DT564" i="1"/>
  <c r="DT565" i="1"/>
  <c r="DT566" i="1"/>
  <c r="DT567" i="1"/>
  <c r="DT568" i="1"/>
  <c r="DT569" i="1"/>
  <c r="DT570" i="1"/>
  <c r="DT571" i="1"/>
  <c r="DT572" i="1"/>
  <c r="DT573" i="1"/>
  <c r="DT574" i="1"/>
  <c r="DT575" i="1"/>
  <c r="DT576" i="1"/>
  <c r="DT577" i="1"/>
  <c r="DT578" i="1"/>
  <c r="DT579" i="1"/>
  <c r="DT580" i="1"/>
  <c r="DT581" i="1"/>
  <c r="DT582" i="1"/>
  <c r="DT583" i="1"/>
  <c r="DT584" i="1"/>
  <c r="DT585" i="1"/>
  <c r="DT586" i="1"/>
  <c r="DT587" i="1"/>
  <c r="DT588" i="1"/>
  <c r="DT589" i="1"/>
  <c r="DT590" i="1"/>
  <c r="DT591" i="1"/>
  <c r="DT592" i="1"/>
  <c r="DT593" i="1"/>
  <c r="DT594" i="1"/>
  <c r="DT595" i="1"/>
  <c r="DT596" i="1"/>
  <c r="DT597" i="1"/>
  <c r="DT598" i="1"/>
  <c r="DT599" i="1"/>
  <c r="DT600" i="1"/>
  <c r="DT601" i="1"/>
  <c r="DT602" i="1"/>
  <c r="DT603" i="1"/>
  <c r="DT604" i="1"/>
  <c r="DT605" i="1"/>
  <c r="DT606" i="1"/>
  <c r="DT607" i="1"/>
  <c r="DT608" i="1"/>
  <c r="DT609" i="1"/>
  <c r="DT610" i="1"/>
  <c r="DT611" i="1"/>
  <c r="DT612" i="1"/>
  <c r="DT613" i="1"/>
  <c r="DT614" i="1"/>
  <c r="DT615" i="1"/>
  <c r="DT616" i="1"/>
  <c r="DT617" i="1"/>
  <c r="DT618" i="1"/>
  <c r="DT619" i="1"/>
  <c r="DT620" i="1"/>
  <c r="DT621" i="1"/>
  <c r="DT622" i="1"/>
  <c r="DT623" i="1"/>
  <c r="DT624" i="1"/>
  <c r="DT625" i="1"/>
  <c r="DT626" i="1"/>
  <c r="DT627" i="1"/>
  <c r="DT628" i="1"/>
  <c r="DT629" i="1"/>
  <c r="DT630" i="1"/>
  <c r="DT631" i="1"/>
  <c r="DT632" i="1"/>
  <c r="DT633" i="1"/>
  <c r="DT634" i="1"/>
  <c r="DT635" i="1"/>
  <c r="DT636" i="1"/>
  <c r="DT637" i="1"/>
  <c r="DT638" i="1"/>
  <c r="DT639" i="1"/>
  <c r="DT640" i="1"/>
  <c r="DT641" i="1"/>
  <c r="DT642" i="1"/>
  <c r="DT643" i="1"/>
  <c r="DT644" i="1"/>
  <c r="DT645" i="1"/>
  <c r="DT646" i="1"/>
  <c r="DT647" i="1"/>
  <c r="DT648" i="1"/>
  <c r="DT649" i="1"/>
  <c r="DT650" i="1"/>
  <c r="DT651" i="1"/>
  <c r="DT652" i="1"/>
  <c r="DT653" i="1"/>
  <c r="DT654" i="1"/>
  <c r="DT655" i="1"/>
  <c r="DT656" i="1"/>
  <c r="DT657" i="1"/>
  <c r="DT658" i="1"/>
  <c r="DT659" i="1"/>
  <c r="DT660" i="1"/>
  <c r="DT661" i="1"/>
  <c r="DT662" i="1"/>
  <c r="DT663" i="1"/>
  <c r="DT664" i="1"/>
  <c r="DT665" i="1"/>
  <c r="DT666" i="1"/>
  <c r="DT667" i="1"/>
  <c r="DT668" i="1"/>
  <c r="DT669" i="1"/>
  <c r="DT670" i="1"/>
  <c r="DT671" i="1"/>
  <c r="DT672" i="1"/>
  <c r="DT673" i="1"/>
  <c r="DT674" i="1"/>
  <c r="DT675" i="1"/>
  <c r="DT676" i="1"/>
  <c r="DT677" i="1"/>
  <c r="DT678" i="1"/>
  <c r="DT679" i="1"/>
  <c r="DT680" i="1"/>
  <c r="DT681" i="1"/>
  <c r="DT682" i="1"/>
  <c r="DT683" i="1"/>
  <c r="DT684" i="1"/>
  <c r="DT685" i="1"/>
  <c r="DT686" i="1"/>
  <c r="DT687" i="1"/>
  <c r="DT688" i="1"/>
  <c r="DT689" i="1"/>
  <c r="DT690" i="1"/>
  <c r="DT691" i="1"/>
  <c r="DT692" i="1"/>
  <c r="DT693" i="1"/>
  <c r="DT694" i="1"/>
  <c r="DT695" i="1"/>
  <c r="DT696" i="1"/>
  <c r="DT697" i="1"/>
  <c r="DT698" i="1"/>
  <c r="DT699" i="1"/>
  <c r="DT700" i="1"/>
  <c r="DT701" i="1"/>
  <c r="DT702" i="1"/>
  <c r="DT703" i="1"/>
  <c r="DT704" i="1"/>
  <c r="DT705" i="1"/>
  <c r="DT706" i="1"/>
  <c r="DT707" i="1"/>
  <c r="DT708" i="1"/>
  <c r="DT709" i="1"/>
  <c r="DT710" i="1"/>
  <c r="DT711" i="1"/>
  <c r="DT712" i="1"/>
  <c r="DT713" i="1"/>
  <c r="DT714" i="1"/>
  <c r="DT715" i="1"/>
  <c r="DT716" i="1"/>
  <c r="DT717" i="1"/>
  <c r="DT718" i="1"/>
  <c r="DT719" i="1"/>
  <c r="DT720" i="1"/>
  <c r="DT721" i="1"/>
  <c r="DT722" i="1"/>
  <c r="DT723" i="1"/>
  <c r="DT724" i="1"/>
  <c r="DT725" i="1"/>
  <c r="DT726" i="1"/>
  <c r="DT727" i="1"/>
  <c r="DT728" i="1"/>
  <c r="DT729" i="1"/>
  <c r="DT730" i="1"/>
  <c r="DT731" i="1"/>
  <c r="DT732" i="1"/>
  <c r="DT733" i="1"/>
  <c r="DT734" i="1"/>
  <c r="DT735" i="1"/>
  <c r="DT736" i="1"/>
  <c r="DT737" i="1"/>
  <c r="DT738" i="1"/>
  <c r="DT739" i="1"/>
  <c r="DT740" i="1"/>
  <c r="DT741" i="1"/>
  <c r="DT742" i="1"/>
  <c r="DT743" i="1"/>
  <c r="DT744" i="1"/>
  <c r="DT745" i="1"/>
  <c r="DT746" i="1"/>
  <c r="DT747" i="1"/>
  <c r="DT748" i="1"/>
  <c r="DT749" i="1"/>
  <c r="DT750" i="1"/>
  <c r="DT751" i="1"/>
  <c r="DT752" i="1"/>
  <c r="DT753" i="1"/>
  <c r="DT754" i="1"/>
  <c r="DT755" i="1"/>
  <c r="DT756" i="1"/>
  <c r="DT757" i="1"/>
  <c r="DT758" i="1"/>
  <c r="DT759" i="1"/>
  <c r="DT760" i="1"/>
  <c r="DT761" i="1"/>
  <c r="DT762" i="1"/>
  <c r="DT763" i="1"/>
  <c r="DT764" i="1"/>
  <c r="DT765" i="1"/>
  <c r="DT766" i="1"/>
  <c r="DT767" i="1"/>
  <c r="DT768" i="1"/>
  <c r="DT769" i="1"/>
  <c r="DT770" i="1"/>
  <c r="DT771" i="1"/>
  <c r="DT772" i="1"/>
  <c r="DT773" i="1"/>
  <c r="DT774" i="1"/>
  <c r="DT775" i="1"/>
  <c r="DT776" i="1"/>
  <c r="DT777" i="1"/>
  <c r="DT778" i="1"/>
  <c r="DT779" i="1"/>
  <c r="DT780" i="1"/>
  <c r="DT781" i="1"/>
  <c r="DT782" i="1"/>
  <c r="DT783" i="1"/>
  <c r="DT784" i="1"/>
  <c r="DT785" i="1"/>
  <c r="DT786" i="1"/>
  <c r="DT787" i="1"/>
  <c r="DT788" i="1"/>
  <c r="DT789" i="1"/>
  <c r="DT790" i="1"/>
  <c r="DS9" i="1"/>
  <c r="DS10" i="1"/>
  <c r="DS11" i="1"/>
  <c r="DS12" i="1"/>
  <c r="DS13" i="1"/>
  <c r="DS14" i="1"/>
  <c r="DS15" i="1"/>
  <c r="DS16" i="1"/>
  <c r="DS17" i="1"/>
  <c r="DS18" i="1"/>
  <c r="DS19" i="1"/>
  <c r="DS20" i="1"/>
  <c r="DS21" i="1"/>
  <c r="DS22" i="1"/>
  <c r="DS23" i="1"/>
  <c r="DS24" i="1"/>
  <c r="DS25" i="1"/>
  <c r="DS26" i="1"/>
  <c r="DS27" i="1"/>
  <c r="DS28" i="1"/>
  <c r="DS29" i="1"/>
  <c r="DS30" i="1"/>
  <c r="DS31" i="1"/>
  <c r="DS32" i="1"/>
  <c r="DS33" i="1"/>
  <c r="DS34" i="1"/>
  <c r="DS35" i="1"/>
  <c r="DS36" i="1"/>
  <c r="DS37" i="1"/>
  <c r="DS38" i="1"/>
  <c r="DS39" i="1"/>
  <c r="DS40" i="1"/>
  <c r="DS41" i="1"/>
  <c r="DS42" i="1"/>
  <c r="DS43" i="1"/>
  <c r="DS44" i="1"/>
  <c r="DS45" i="1"/>
  <c r="DS46" i="1"/>
  <c r="DS47" i="1"/>
  <c r="DS48" i="1"/>
  <c r="DS49" i="1"/>
  <c r="DS50" i="1"/>
  <c r="DS51" i="1"/>
  <c r="DS52" i="1"/>
  <c r="DS53" i="1"/>
  <c r="DS54" i="1"/>
  <c r="DS55" i="1"/>
  <c r="DS56" i="1"/>
  <c r="DS57" i="1"/>
  <c r="DS58" i="1"/>
  <c r="DS59" i="1"/>
  <c r="DS60" i="1"/>
  <c r="DS61" i="1"/>
  <c r="DS62" i="1"/>
  <c r="DS63" i="1"/>
  <c r="DS64" i="1"/>
  <c r="DS65" i="1"/>
  <c r="DS66" i="1"/>
  <c r="DS67" i="1"/>
  <c r="DS68" i="1"/>
  <c r="DS69" i="1"/>
  <c r="DS70" i="1"/>
  <c r="DS71" i="1"/>
  <c r="DS72" i="1"/>
  <c r="DS73" i="1"/>
  <c r="DS74" i="1"/>
  <c r="DS75" i="1"/>
  <c r="DS76" i="1"/>
  <c r="DS77" i="1"/>
  <c r="DS78" i="1"/>
  <c r="DS79" i="1"/>
  <c r="DS80" i="1"/>
  <c r="DS81" i="1"/>
  <c r="DS82" i="1"/>
  <c r="DS83" i="1"/>
  <c r="DS84" i="1"/>
  <c r="DS85" i="1"/>
  <c r="DS86" i="1"/>
  <c r="DS87" i="1"/>
  <c r="DS88" i="1"/>
  <c r="DS89" i="1"/>
  <c r="DS90" i="1"/>
  <c r="DS91" i="1"/>
  <c r="DS92" i="1"/>
  <c r="DS93" i="1"/>
  <c r="DS94" i="1"/>
  <c r="DS95" i="1"/>
  <c r="DS96" i="1"/>
  <c r="DS97" i="1"/>
  <c r="DS98" i="1"/>
  <c r="DS99" i="1"/>
  <c r="DS100" i="1"/>
  <c r="DS101" i="1"/>
  <c r="DS102" i="1"/>
  <c r="DS103" i="1"/>
  <c r="DS104" i="1"/>
  <c r="DS105" i="1"/>
  <c r="DS106" i="1"/>
  <c r="DS107" i="1"/>
  <c r="DS108" i="1"/>
  <c r="DS109" i="1"/>
  <c r="DS110" i="1"/>
  <c r="DS111" i="1"/>
  <c r="DS112" i="1"/>
  <c r="DS113" i="1"/>
  <c r="DS114" i="1"/>
  <c r="DS115" i="1"/>
  <c r="DS116" i="1"/>
  <c r="DS117" i="1"/>
  <c r="DS118" i="1"/>
  <c r="DS119" i="1"/>
  <c r="DS120" i="1"/>
  <c r="DS121" i="1"/>
  <c r="DS122" i="1"/>
  <c r="DS123" i="1"/>
  <c r="DS124" i="1"/>
  <c r="DS125" i="1"/>
  <c r="DS126" i="1"/>
  <c r="DS127" i="1"/>
  <c r="DS128" i="1"/>
  <c r="DS129" i="1"/>
  <c r="DS130" i="1"/>
  <c r="DS131" i="1"/>
  <c r="DS132" i="1"/>
  <c r="DS133" i="1"/>
  <c r="DS134" i="1"/>
  <c r="DS135" i="1"/>
  <c r="DS136" i="1"/>
  <c r="DS137" i="1"/>
  <c r="DS138" i="1"/>
  <c r="DS139" i="1"/>
  <c r="DS140" i="1"/>
  <c r="DS141" i="1"/>
  <c r="DS142" i="1"/>
  <c r="DS143" i="1"/>
  <c r="DS144" i="1"/>
  <c r="DS145" i="1"/>
  <c r="DS146" i="1"/>
  <c r="DS147" i="1"/>
  <c r="DS148" i="1"/>
  <c r="DS149" i="1"/>
  <c r="DS150" i="1"/>
  <c r="DS151" i="1"/>
  <c r="DS152" i="1"/>
  <c r="DS153" i="1"/>
  <c r="DS154" i="1"/>
  <c r="DS155" i="1"/>
  <c r="DS156" i="1"/>
  <c r="DS157" i="1"/>
  <c r="DS158" i="1"/>
  <c r="DS159" i="1"/>
  <c r="DS160" i="1"/>
  <c r="DS161" i="1"/>
  <c r="DS162" i="1"/>
  <c r="DS163" i="1"/>
  <c r="DS164" i="1"/>
  <c r="DS165" i="1"/>
  <c r="DS166" i="1"/>
  <c r="DS167" i="1"/>
  <c r="DS168" i="1"/>
  <c r="DS169" i="1"/>
  <c r="DS170" i="1"/>
  <c r="DS171" i="1"/>
  <c r="DS172" i="1"/>
  <c r="DS173" i="1"/>
  <c r="DS174" i="1"/>
  <c r="DS175" i="1"/>
  <c r="DS176" i="1"/>
  <c r="DS177" i="1"/>
  <c r="DS178" i="1"/>
  <c r="DS179" i="1"/>
  <c r="DS180" i="1"/>
  <c r="DS181" i="1"/>
  <c r="DS182" i="1"/>
  <c r="DS183" i="1"/>
  <c r="DS184" i="1"/>
  <c r="DS185" i="1"/>
  <c r="DS186" i="1"/>
  <c r="DS187" i="1"/>
  <c r="DS188" i="1"/>
  <c r="DS189" i="1"/>
  <c r="DS190" i="1"/>
  <c r="DS191" i="1"/>
  <c r="DS192" i="1"/>
  <c r="DS193" i="1"/>
  <c r="DS194" i="1"/>
  <c r="DS195" i="1"/>
  <c r="DS196" i="1"/>
  <c r="DS197" i="1"/>
  <c r="DS198" i="1"/>
  <c r="DS199" i="1"/>
  <c r="DS200" i="1"/>
  <c r="DS201" i="1"/>
  <c r="DS202" i="1"/>
  <c r="DS203" i="1"/>
  <c r="DS204" i="1"/>
  <c r="DS205" i="1"/>
  <c r="DS206" i="1"/>
  <c r="DS207" i="1"/>
  <c r="DS208" i="1"/>
  <c r="DS209" i="1"/>
  <c r="DS210" i="1"/>
  <c r="DS211" i="1"/>
  <c r="DS212" i="1"/>
  <c r="DS213" i="1"/>
  <c r="DS214" i="1"/>
  <c r="DS215" i="1"/>
  <c r="DS216" i="1"/>
  <c r="DS217" i="1"/>
  <c r="DS218" i="1"/>
  <c r="DS219" i="1"/>
  <c r="DS220" i="1"/>
  <c r="DS221" i="1"/>
  <c r="DS222" i="1"/>
  <c r="DS223" i="1"/>
  <c r="DS224" i="1"/>
  <c r="DS225" i="1"/>
  <c r="DS226" i="1"/>
  <c r="DS227" i="1"/>
  <c r="DS228" i="1"/>
  <c r="DS229" i="1"/>
  <c r="DS230" i="1"/>
  <c r="DS231" i="1"/>
  <c r="DS232" i="1"/>
  <c r="DS233" i="1"/>
  <c r="DS234" i="1"/>
  <c r="DS235" i="1"/>
  <c r="DS236" i="1"/>
  <c r="DS237" i="1"/>
  <c r="DS238" i="1"/>
  <c r="DS239" i="1"/>
  <c r="DS240" i="1"/>
  <c r="DS241" i="1"/>
  <c r="DS242" i="1"/>
  <c r="DS243" i="1"/>
  <c r="DS244" i="1"/>
  <c r="DS245" i="1"/>
  <c r="DS246" i="1"/>
  <c r="DS247" i="1"/>
  <c r="DS248" i="1"/>
  <c r="DS249" i="1"/>
  <c r="DS250" i="1"/>
  <c r="DS251" i="1"/>
  <c r="DS252" i="1"/>
  <c r="DS253" i="1"/>
  <c r="DS254" i="1"/>
  <c r="DS255" i="1"/>
  <c r="DS256" i="1"/>
  <c r="DS257" i="1"/>
  <c r="DS258" i="1"/>
  <c r="DS259" i="1"/>
  <c r="DS260" i="1"/>
  <c r="DS261" i="1"/>
  <c r="DS262" i="1"/>
  <c r="DS263" i="1"/>
  <c r="DS264" i="1"/>
  <c r="DS265" i="1"/>
  <c r="DS266" i="1"/>
  <c r="DS267" i="1"/>
  <c r="DS268" i="1"/>
  <c r="DS269" i="1"/>
  <c r="DS270" i="1"/>
  <c r="DS271" i="1"/>
  <c r="DS272" i="1"/>
  <c r="DS273" i="1"/>
  <c r="DS274" i="1"/>
  <c r="DS275" i="1"/>
  <c r="DS276" i="1"/>
  <c r="DS277" i="1"/>
  <c r="DS278" i="1"/>
  <c r="DS279" i="1"/>
  <c r="DS280" i="1"/>
  <c r="DS281" i="1"/>
  <c r="DS282" i="1"/>
  <c r="DS283" i="1"/>
  <c r="DS284" i="1"/>
  <c r="DS285" i="1"/>
  <c r="DS286" i="1"/>
  <c r="DS287" i="1"/>
  <c r="DS288" i="1"/>
  <c r="DS289" i="1"/>
  <c r="DS290" i="1"/>
  <c r="DS291" i="1"/>
  <c r="DS292" i="1"/>
  <c r="DS293" i="1"/>
  <c r="DS294" i="1"/>
  <c r="DS295" i="1"/>
  <c r="DS296" i="1"/>
  <c r="DS297" i="1"/>
  <c r="DS298" i="1"/>
  <c r="DS299" i="1"/>
  <c r="DS300" i="1"/>
  <c r="DS301" i="1"/>
  <c r="DS302" i="1"/>
  <c r="DS303" i="1"/>
  <c r="DS304" i="1"/>
  <c r="DS305" i="1"/>
  <c r="DS306" i="1"/>
  <c r="DS307" i="1"/>
  <c r="DS308" i="1"/>
  <c r="DS309" i="1"/>
  <c r="DS310" i="1"/>
  <c r="DS311" i="1"/>
  <c r="DS312" i="1"/>
  <c r="DS313" i="1"/>
  <c r="DS314" i="1"/>
  <c r="DS315" i="1"/>
  <c r="DS316" i="1"/>
  <c r="DS317" i="1"/>
  <c r="DS318" i="1"/>
  <c r="DS319" i="1"/>
  <c r="DS320" i="1"/>
  <c r="DS321" i="1"/>
  <c r="DS322" i="1"/>
  <c r="DS323" i="1"/>
  <c r="DS324" i="1"/>
  <c r="DS325" i="1"/>
  <c r="DS326" i="1"/>
  <c r="DS327" i="1"/>
  <c r="DS328" i="1"/>
  <c r="DS329" i="1"/>
  <c r="DS330" i="1"/>
  <c r="DS331" i="1"/>
  <c r="DS332" i="1"/>
  <c r="DS333" i="1"/>
  <c r="DS334" i="1"/>
  <c r="DS335" i="1"/>
  <c r="DS336" i="1"/>
  <c r="DS337" i="1"/>
  <c r="DS338" i="1"/>
  <c r="DS339" i="1"/>
  <c r="DS340" i="1"/>
  <c r="DS341" i="1"/>
  <c r="DS342" i="1"/>
  <c r="DS343" i="1"/>
  <c r="DS344" i="1"/>
  <c r="DS345" i="1"/>
  <c r="DS346" i="1"/>
  <c r="DS347" i="1"/>
  <c r="DS348" i="1"/>
  <c r="DS349" i="1"/>
  <c r="DS350" i="1"/>
  <c r="DS351" i="1"/>
  <c r="DS352" i="1"/>
  <c r="DS353" i="1"/>
  <c r="DS354" i="1"/>
  <c r="DS355" i="1"/>
  <c r="DS356" i="1"/>
  <c r="DS357" i="1"/>
  <c r="DS358" i="1"/>
  <c r="DS359" i="1"/>
  <c r="DS360" i="1"/>
  <c r="DS361" i="1"/>
  <c r="DS362" i="1"/>
  <c r="DS363" i="1"/>
  <c r="DS364" i="1"/>
  <c r="DS365" i="1"/>
  <c r="DS366" i="1"/>
  <c r="DS367" i="1"/>
  <c r="DS368" i="1"/>
  <c r="DS369" i="1"/>
  <c r="DS370" i="1"/>
  <c r="DS371" i="1"/>
  <c r="DS372" i="1"/>
  <c r="DS373" i="1"/>
  <c r="DS374" i="1"/>
  <c r="DS375" i="1"/>
  <c r="DS376" i="1"/>
  <c r="DS377" i="1"/>
  <c r="DS378" i="1"/>
  <c r="DS379" i="1"/>
  <c r="DS380" i="1"/>
  <c r="DS381" i="1"/>
  <c r="DS382" i="1"/>
  <c r="DS383" i="1"/>
  <c r="DS384" i="1"/>
  <c r="DS385" i="1"/>
  <c r="DS386" i="1"/>
  <c r="DS387" i="1"/>
  <c r="DS388" i="1"/>
  <c r="DS389" i="1"/>
  <c r="DS390" i="1"/>
  <c r="DS391" i="1"/>
  <c r="DS392" i="1"/>
  <c r="DS393" i="1"/>
  <c r="DS394" i="1"/>
  <c r="DS395" i="1"/>
  <c r="DS396" i="1"/>
  <c r="DS397" i="1"/>
  <c r="DS398" i="1"/>
  <c r="DS399" i="1"/>
  <c r="DS400" i="1"/>
  <c r="DS401" i="1"/>
  <c r="DS402" i="1"/>
  <c r="DS403" i="1"/>
  <c r="DS404" i="1"/>
  <c r="DS405" i="1"/>
  <c r="DS406" i="1"/>
  <c r="DS407" i="1"/>
  <c r="DS408" i="1"/>
  <c r="DS409" i="1"/>
  <c r="DS410" i="1"/>
  <c r="DS411" i="1"/>
  <c r="DS412" i="1"/>
  <c r="DS413" i="1"/>
  <c r="DS414" i="1"/>
  <c r="DS415" i="1"/>
  <c r="DS416" i="1"/>
  <c r="DS417" i="1"/>
  <c r="DS418" i="1"/>
  <c r="DS419" i="1"/>
  <c r="DS420" i="1"/>
  <c r="DS421" i="1"/>
  <c r="DS422" i="1"/>
  <c r="DS423" i="1"/>
  <c r="DS424" i="1"/>
  <c r="DS425" i="1"/>
  <c r="DS426" i="1"/>
  <c r="DS427" i="1"/>
  <c r="DS428" i="1"/>
  <c r="DS429" i="1"/>
  <c r="DS430" i="1"/>
  <c r="DS431" i="1"/>
  <c r="DS432" i="1"/>
  <c r="DS433" i="1"/>
  <c r="DS434" i="1"/>
  <c r="DS435" i="1"/>
  <c r="DS436" i="1"/>
  <c r="DS437" i="1"/>
  <c r="DS438" i="1"/>
  <c r="DS439" i="1"/>
  <c r="DS440" i="1"/>
  <c r="DS441" i="1"/>
  <c r="DS442" i="1"/>
  <c r="DS443" i="1"/>
  <c r="DS444" i="1"/>
  <c r="DS445" i="1"/>
  <c r="DS446" i="1"/>
  <c r="DS447" i="1"/>
  <c r="DS448" i="1"/>
  <c r="DS449" i="1"/>
  <c r="DS450" i="1"/>
  <c r="DS451" i="1"/>
  <c r="DS452" i="1"/>
  <c r="DS453" i="1"/>
  <c r="DS454" i="1"/>
  <c r="DS455" i="1"/>
  <c r="DS456" i="1"/>
  <c r="DS457" i="1"/>
  <c r="DS458" i="1"/>
  <c r="DS459" i="1"/>
  <c r="DS460" i="1"/>
  <c r="DS461" i="1"/>
  <c r="DS462" i="1"/>
  <c r="DS463" i="1"/>
  <c r="DS464" i="1"/>
  <c r="DS465" i="1"/>
  <c r="DS466" i="1"/>
  <c r="DS467" i="1"/>
  <c r="DS468" i="1"/>
  <c r="DS469" i="1"/>
  <c r="DS470" i="1"/>
  <c r="DS471" i="1"/>
  <c r="DS472" i="1"/>
  <c r="DS473" i="1"/>
  <c r="DS474" i="1"/>
  <c r="DS475" i="1"/>
  <c r="DS476" i="1"/>
  <c r="DS477" i="1"/>
  <c r="DS478" i="1"/>
  <c r="DS479" i="1"/>
  <c r="DS480" i="1"/>
  <c r="DS481" i="1"/>
  <c r="DS482" i="1"/>
  <c r="DS483" i="1"/>
  <c r="DS484" i="1"/>
  <c r="DS485" i="1"/>
  <c r="DS486" i="1"/>
  <c r="DS487" i="1"/>
  <c r="DS488" i="1"/>
  <c r="DS489" i="1"/>
  <c r="DS490" i="1"/>
  <c r="DS491" i="1"/>
  <c r="DS492" i="1"/>
  <c r="DS493" i="1"/>
  <c r="DS494" i="1"/>
  <c r="DS495" i="1"/>
  <c r="DS496" i="1"/>
  <c r="DS497" i="1"/>
  <c r="DS498" i="1"/>
  <c r="DS499" i="1"/>
  <c r="DS500" i="1"/>
  <c r="DS501" i="1"/>
  <c r="DS502" i="1"/>
  <c r="DS503" i="1"/>
  <c r="DS504" i="1"/>
  <c r="DS505" i="1"/>
  <c r="DS506" i="1"/>
  <c r="DS507" i="1"/>
  <c r="DS508" i="1"/>
  <c r="DS509" i="1"/>
  <c r="DS510" i="1"/>
  <c r="DS511" i="1"/>
  <c r="DS512" i="1"/>
  <c r="DS513" i="1"/>
  <c r="DS514" i="1"/>
  <c r="DS515" i="1"/>
  <c r="DS516" i="1"/>
  <c r="DS517" i="1"/>
  <c r="DS518" i="1"/>
  <c r="DS519" i="1"/>
  <c r="DS520" i="1"/>
  <c r="DS521" i="1"/>
  <c r="DS522" i="1"/>
  <c r="DS523" i="1"/>
  <c r="DS524" i="1"/>
  <c r="DS525" i="1"/>
  <c r="DS526" i="1"/>
  <c r="DS527" i="1"/>
  <c r="DS528" i="1"/>
  <c r="DS529" i="1"/>
  <c r="DS530" i="1"/>
  <c r="DS531" i="1"/>
  <c r="DS532" i="1"/>
  <c r="DS533" i="1"/>
  <c r="DS534" i="1"/>
  <c r="DS535" i="1"/>
  <c r="DS536" i="1"/>
  <c r="DS537" i="1"/>
  <c r="DS538" i="1"/>
  <c r="DS539" i="1"/>
  <c r="DS540" i="1"/>
  <c r="DS541" i="1"/>
  <c r="DS542" i="1"/>
  <c r="DS543" i="1"/>
  <c r="DS544" i="1"/>
  <c r="DS545" i="1"/>
  <c r="DS546" i="1"/>
  <c r="DS547" i="1"/>
  <c r="DS548" i="1"/>
  <c r="DS549" i="1"/>
  <c r="DS550" i="1"/>
  <c r="DS551" i="1"/>
  <c r="DS552" i="1"/>
  <c r="DS553" i="1"/>
  <c r="DS554" i="1"/>
  <c r="DS555" i="1"/>
  <c r="DS556" i="1"/>
  <c r="DS557" i="1"/>
  <c r="DS558" i="1"/>
  <c r="DS559" i="1"/>
  <c r="DS560" i="1"/>
  <c r="DS561" i="1"/>
  <c r="DS562" i="1"/>
  <c r="DS563" i="1"/>
  <c r="DS564" i="1"/>
  <c r="DS565" i="1"/>
  <c r="DS566" i="1"/>
  <c r="DS567" i="1"/>
  <c r="DS568" i="1"/>
  <c r="DS569" i="1"/>
  <c r="DS570" i="1"/>
  <c r="DS571" i="1"/>
  <c r="DS572" i="1"/>
  <c r="DS573" i="1"/>
  <c r="DS574" i="1"/>
  <c r="DS575" i="1"/>
  <c r="DS576" i="1"/>
  <c r="DS577" i="1"/>
  <c r="DS578" i="1"/>
  <c r="DS579" i="1"/>
  <c r="DS580" i="1"/>
  <c r="DS581" i="1"/>
  <c r="DS582" i="1"/>
  <c r="DS583" i="1"/>
  <c r="DS584" i="1"/>
  <c r="DS585" i="1"/>
  <c r="DS586" i="1"/>
  <c r="DS587" i="1"/>
  <c r="DS588" i="1"/>
  <c r="DS589" i="1"/>
  <c r="DS590" i="1"/>
  <c r="DS591" i="1"/>
  <c r="DS592" i="1"/>
  <c r="DS593" i="1"/>
  <c r="DS594" i="1"/>
  <c r="DS595" i="1"/>
  <c r="DS596" i="1"/>
  <c r="DS597" i="1"/>
  <c r="DS598" i="1"/>
  <c r="DS599" i="1"/>
  <c r="DS600" i="1"/>
  <c r="DS601" i="1"/>
  <c r="DS602" i="1"/>
  <c r="DS603" i="1"/>
  <c r="DS604" i="1"/>
  <c r="DS605" i="1"/>
  <c r="DS606" i="1"/>
  <c r="DS607" i="1"/>
  <c r="DS608" i="1"/>
  <c r="DS609" i="1"/>
  <c r="DS610" i="1"/>
  <c r="DS611" i="1"/>
  <c r="DS612" i="1"/>
  <c r="DS613" i="1"/>
  <c r="DS614" i="1"/>
  <c r="DS615" i="1"/>
  <c r="DS616" i="1"/>
  <c r="DS617" i="1"/>
  <c r="DS618" i="1"/>
  <c r="DS619" i="1"/>
  <c r="DS620" i="1"/>
  <c r="DS621" i="1"/>
  <c r="DS622" i="1"/>
  <c r="DS623" i="1"/>
  <c r="DS624" i="1"/>
  <c r="DS625" i="1"/>
  <c r="DS626" i="1"/>
  <c r="DS627" i="1"/>
  <c r="DS628" i="1"/>
  <c r="DS629" i="1"/>
  <c r="DS630" i="1"/>
  <c r="DS631" i="1"/>
  <c r="DS632" i="1"/>
  <c r="DS633" i="1"/>
  <c r="DS634" i="1"/>
  <c r="DS635" i="1"/>
  <c r="DS636" i="1"/>
  <c r="DS637" i="1"/>
  <c r="DS638" i="1"/>
  <c r="DS639" i="1"/>
  <c r="DS640" i="1"/>
  <c r="DS641" i="1"/>
  <c r="DS642" i="1"/>
  <c r="DS643" i="1"/>
  <c r="DS644" i="1"/>
  <c r="DS645" i="1"/>
  <c r="DS646" i="1"/>
  <c r="DS647" i="1"/>
  <c r="DS648" i="1"/>
  <c r="DS649" i="1"/>
  <c r="DS650" i="1"/>
  <c r="DS651" i="1"/>
  <c r="DS652" i="1"/>
  <c r="DS653" i="1"/>
  <c r="DS654" i="1"/>
  <c r="DS655" i="1"/>
  <c r="DS656" i="1"/>
  <c r="DS657" i="1"/>
  <c r="DS658" i="1"/>
  <c r="DS659" i="1"/>
  <c r="DS660" i="1"/>
  <c r="DS661" i="1"/>
  <c r="DS662" i="1"/>
  <c r="DS663" i="1"/>
  <c r="DS664" i="1"/>
  <c r="DS665" i="1"/>
  <c r="DS666" i="1"/>
  <c r="DS667" i="1"/>
  <c r="DS668" i="1"/>
  <c r="DS669" i="1"/>
  <c r="DS670" i="1"/>
  <c r="DS671" i="1"/>
  <c r="DS672" i="1"/>
  <c r="DS673" i="1"/>
  <c r="DS674" i="1"/>
  <c r="DS675" i="1"/>
  <c r="DS676" i="1"/>
  <c r="DS677" i="1"/>
  <c r="DS678" i="1"/>
  <c r="DS679" i="1"/>
  <c r="DS680" i="1"/>
  <c r="DS681" i="1"/>
  <c r="DS682" i="1"/>
  <c r="DS683" i="1"/>
  <c r="DS684" i="1"/>
  <c r="DS685" i="1"/>
  <c r="DS686" i="1"/>
  <c r="DS687" i="1"/>
  <c r="DS688" i="1"/>
  <c r="DS689" i="1"/>
  <c r="DS690" i="1"/>
  <c r="DS691" i="1"/>
  <c r="DS692" i="1"/>
  <c r="DS693" i="1"/>
  <c r="DS694" i="1"/>
  <c r="DS695" i="1"/>
  <c r="DS696" i="1"/>
  <c r="DS697" i="1"/>
  <c r="DS698" i="1"/>
  <c r="DS699" i="1"/>
  <c r="DS700" i="1"/>
  <c r="DS701" i="1"/>
  <c r="DS702" i="1"/>
  <c r="DS703" i="1"/>
  <c r="DS704" i="1"/>
  <c r="DS705" i="1"/>
  <c r="DS706" i="1"/>
  <c r="DS707" i="1"/>
  <c r="DS708" i="1"/>
  <c r="DS709" i="1"/>
  <c r="DS710" i="1"/>
  <c r="DS711" i="1"/>
  <c r="DS712" i="1"/>
  <c r="DS713" i="1"/>
  <c r="DS714" i="1"/>
  <c r="DS715" i="1"/>
  <c r="DS716" i="1"/>
  <c r="DS717" i="1"/>
  <c r="DS718" i="1"/>
  <c r="DS719" i="1"/>
  <c r="DS720" i="1"/>
  <c r="DS721" i="1"/>
  <c r="DS722" i="1"/>
  <c r="DS723" i="1"/>
  <c r="DS724" i="1"/>
  <c r="DS725" i="1"/>
  <c r="DS726" i="1"/>
  <c r="DS727" i="1"/>
  <c r="DS728" i="1"/>
  <c r="DS729" i="1"/>
  <c r="DS730" i="1"/>
  <c r="DS731" i="1"/>
  <c r="DS732" i="1"/>
  <c r="DS733" i="1"/>
  <c r="DS734" i="1"/>
  <c r="DS735" i="1"/>
  <c r="DS736" i="1"/>
  <c r="DS737" i="1"/>
  <c r="DS738" i="1"/>
  <c r="DS739" i="1"/>
  <c r="DS740" i="1"/>
  <c r="DS741" i="1"/>
  <c r="DS742" i="1"/>
  <c r="DS743" i="1"/>
  <c r="DS744" i="1"/>
  <c r="DS745" i="1"/>
  <c r="DS746" i="1"/>
  <c r="DS747" i="1"/>
  <c r="DS748" i="1"/>
  <c r="DS749" i="1"/>
  <c r="DS750" i="1"/>
  <c r="DS751" i="1"/>
  <c r="DS752" i="1"/>
  <c r="DS753" i="1"/>
  <c r="DS754" i="1"/>
  <c r="DS755" i="1"/>
  <c r="DS756" i="1"/>
  <c r="DS757" i="1"/>
  <c r="DS758" i="1"/>
  <c r="DS759" i="1"/>
  <c r="DS760" i="1"/>
  <c r="DS761" i="1"/>
  <c r="DS762" i="1"/>
  <c r="DS763" i="1"/>
  <c r="DS764" i="1"/>
  <c r="DS765" i="1"/>
  <c r="DS766" i="1"/>
  <c r="DS767" i="1"/>
  <c r="DS768" i="1"/>
  <c r="DS769" i="1"/>
  <c r="DS770" i="1"/>
  <c r="DS771" i="1"/>
  <c r="DS772" i="1"/>
  <c r="DS773" i="1"/>
  <c r="DS774" i="1"/>
  <c r="DS775" i="1"/>
  <c r="DS776" i="1"/>
  <c r="DS777" i="1"/>
  <c r="DS778" i="1"/>
  <c r="DS779" i="1"/>
  <c r="DS780" i="1"/>
  <c r="DS781" i="1"/>
  <c r="DS782" i="1"/>
  <c r="DS783" i="1"/>
  <c r="DS784" i="1"/>
  <c r="DS785" i="1"/>
  <c r="DS786" i="1"/>
  <c r="DS787" i="1"/>
  <c r="DS788" i="1"/>
  <c r="DS789" i="1"/>
  <c r="DS790" i="1"/>
  <c r="DO7" i="1" l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</calcChain>
</file>

<file path=xl/sharedStrings.xml><?xml version="1.0" encoding="utf-8"?>
<sst xmlns="http://schemas.openxmlformats.org/spreadsheetml/2006/main" count="2678" uniqueCount="448">
  <si>
    <t>ИТОГОВЫЙ ПРОТОКОЛ</t>
  </si>
  <si>
    <t>Дата турнира</t>
  </si>
  <si>
    <t>Название турнира</t>
  </si>
  <si>
    <t>Место проведения</t>
  </si>
  <si>
    <t>Москва, ул. Судостроительная, 46/1,  ТЗ "Эверест"</t>
  </si>
  <si>
    <t>Организатор</t>
  </si>
  <si>
    <t>Сыдыков Роман</t>
  </si>
  <si>
    <t>Телефон</t>
  </si>
  <si>
    <t>e-meil</t>
  </si>
  <si>
    <t>sydykov@dancepride.ru</t>
  </si>
  <si>
    <t>№</t>
  </si>
  <si>
    <t>Фамилия Имя Солиста или Пары</t>
  </si>
  <si>
    <t>Клуб</t>
  </si>
  <si>
    <t>Руководители</t>
  </si>
  <si>
    <t xml:space="preserve">Dancepride Trophy W+CH+PL 7 лет и мл. СОЛО  </t>
  </si>
  <si>
    <t>Зачет на N 7 и мл. Соло W</t>
  </si>
  <si>
    <t>Зачет на N 7 и мл. Соло Q</t>
  </si>
  <si>
    <t>Зачет на N 7 и мл. Соло CH</t>
  </si>
  <si>
    <t>Зачет на N 7 и мл. Соло J</t>
  </si>
  <si>
    <t>Зачет ШБТ 7 и мл. ПАРЫ W</t>
  </si>
  <si>
    <t>Зачет ШБТ 7 и мл. ПАРЫ CH</t>
  </si>
  <si>
    <t>Зачет ШБТ 7 и мл. ПАРЫ PL</t>
  </si>
  <si>
    <t>Зачет ШБТ 7 и мл. Соло W</t>
  </si>
  <si>
    <t>Зачет ШБТ 7 и мл. Соло CH</t>
  </si>
  <si>
    <t>Зачет ШБТ 7 и мл. Соло PL</t>
  </si>
  <si>
    <t xml:space="preserve">Классификация N 7 лет и мл. СОЛО  </t>
  </si>
  <si>
    <t>5 лет и мл.  Кубок Ча-Ча-Ча СОЛО</t>
  </si>
  <si>
    <t>7 лет и мл.  Кубок Ча-Ча-Ча ПАРЫ</t>
  </si>
  <si>
    <t>7 лет и мл.  Кубок Ча-Ча-Ча СОЛО</t>
  </si>
  <si>
    <t>7 лет и мл.  Кубок Джайва СОЛО</t>
  </si>
  <si>
    <t>5 лет и мл.  Кубок Польки СОЛО</t>
  </si>
  <si>
    <t>7 лет и мл.  Кубок Польки ПАРЫ</t>
  </si>
  <si>
    <t>7 лет и мл.  Кубок Польки СОЛО</t>
  </si>
  <si>
    <t>7 лет и мл.  Кубок Квикстепа СОЛО</t>
  </si>
  <si>
    <t>5 лет и мл.  Кубок Вальса СОЛО</t>
  </si>
  <si>
    <t>7 лет и мл.  Кубок Вальса ПАРЫ</t>
  </si>
  <si>
    <t>7 лет и мл.  Кубок Вальса СОЛО</t>
  </si>
  <si>
    <t xml:space="preserve">Dancepride Trophy CH 9 лет и мл. СОЛО  </t>
  </si>
  <si>
    <t xml:space="preserve">Dancepride Trophy CH+J 9 лет и мл. СОЛО  </t>
  </si>
  <si>
    <t xml:space="preserve">Dancepride Trophy HH 9 лет и мл. СОЛО  </t>
  </si>
  <si>
    <t xml:space="preserve">Dancepride Trophy W 9 лет и мл. СОЛО  </t>
  </si>
  <si>
    <t xml:space="preserve">Dancepride Trophy W+CH+PL 9 лет и мл. СОЛО  </t>
  </si>
  <si>
    <t xml:space="preserve">Dancepride Trophy W+Q 9 лет и мл. СОЛО  </t>
  </si>
  <si>
    <t>Зачет на N 9 и мл. ПАРЫ W</t>
  </si>
  <si>
    <t>Зачет на N 9 и мл. ПАРЫ Q</t>
  </si>
  <si>
    <t>Зачет на N 9 и мл. ПАРЫ CH</t>
  </si>
  <si>
    <t>Зачет на N 9 и мл. ПАРЫ J</t>
  </si>
  <si>
    <t>Зачет на N 9 и мл. Соло W</t>
  </si>
  <si>
    <t>Зачет на N 9 и мл. Соло Q</t>
  </si>
  <si>
    <t>Зачет на N 9 и мл. Соло CH</t>
  </si>
  <si>
    <t>Зачет на N 9 и мл. Соло J</t>
  </si>
  <si>
    <t>Зачет ШБТ 9 и мл. ПАРЫ W</t>
  </si>
  <si>
    <t>Зачет ШБТ 9 и мл. ПАРЫ CH</t>
  </si>
  <si>
    <t>Зачет ШБТ 9 и мл. ПАРЫ PL</t>
  </si>
  <si>
    <t>Зачет ШБТ 9 и мл. Соло W</t>
  </si>
  <si>
    <t>Зачет ШБТ 9 и мл. Соло CH</t>
  </si>
  <si>
    <t>Зачет ШБТ 9 и мл. Соло J</t>
  </si>
  <si>
    <t xml:space="preserve">Классификация E 9 лет и мл. СОЛО  </t>
  </si>
  <si>
    <t xml:space="preserve">Классификация N 9 лет и мл. ПАРЫ  </t>
  </si>
  <si>
    <t xml:space="preserve">Классификация N 9 лет и мл. СОЛО  </t>
  </si>
  <si>
    <t>9 лет и мл.  Кубок Ча-Ча-Ча ПАРЫ</t>
  </si>
  <si>
    <t>9 лет и мл.  Кубок Ча-Ча-Ча СОЛО</t>
  </si>
  <si>
    <t>9 лет и мл.  Кубок Джайва ПАРЫ</t>
  </si>
  <si>
    <t>9 лет и мл.  Кубок Джайва СОЛО</t>
  </si>
  <si>
    <t>9 лет и мл.  Кубок Польки ПАРЫ</t>
  </si>
  <si>
    <t>9 лет и мл.  Кубок Польки СОЛО</t>
  </si>
  <si>
    <t>9 лет и мл.  Кубок Квикстепа ПАРЫ</t>
  </si>
  <si>
    <t>9 лет и мл.  Кубок Квикстепа СОЛО</t>
  </si>
  <si>
    <t>9 лет и мл.  Кубок Румбы СОЛО</t>
  </si>
  <si>
    <t>9 лет и мл.  Кубок Самбы СОЛО</t>
  </si>
  <si>
    <t>9 лет и мл.  Кубок Танго СОЛО</t>
  </si>
  <si>
    <t>9 лет и мл.  Кубок Венского Вальса СОЛО</t>
  </si>
  <si>
    <t>9 лет и мл.  Кубок Вальса ПАРЫ</t>
  </si>
  <si>
    <t>9 лет и мл.  Кубок Вальса СОЛО</t>
  </si>
  <si>
    <t xml:space="preserve">Dancepride Trophy CH+J 11 лет и мл. ПАРЫ  </t>
  </si>
  <si>
    <t xml:space="preserve">Dancepride Trophy CH+J 11 лет и мл. СОЛО  </t>
  </si>
  <si>
    <t xml:space="preserve">Dancepride Trophy W+Q 11 лет и мл. ПАРЫ  </t>
  </si>
  <si>
    <t xml:space="preserve">Dancepride Trophy W+Q 11 лет и мл. СОЛО  </t>
  </si>
  <si>
    <t xml:space="preserve">Solo LA CH+R+J 10 лет и ст.  </t>
  </si>
  <si>
    <t>Зачет на N 10 и ст. Соло W</t>
  </si>
  <si>
    <t>Зачет на N 10 и ст. Соло Q</t>
  </si>
  <si>
    <t>Зачет на N 10 и ст. Соло CH</t>
  </si>
  <si>
    <t>Зачет на N 10 и ст. Соло J</t>
  </si>
  <si>
    <t>Зачет ШБТ 10 и ст. Соло W</t>
  </si>
  <si>
    <t>Зачет ШБТ 10 и ст. Соло CH</t>
  </si>
  <si>
    <t>Зачет ШБТ 10 и ст. Соло PL</t>
  </si>
  <si>
    <t xml:space="preserve">Классификация E 11 лет и мл. ПАРЫ  </t>
  </si>
  <si>
    <t xml:space="preserve">Классификация E 11 лет и мл. СОЛО  </t>
  </si>
  <si>
    <t xml:space="preserve">Классификация E 12 лет и ст. СОЛО  </t>
  </si>
  <si>
    <t xml:space="preserve">Классификация N 11 лет и мл. ПАРЫ  </t>
  </si>
  <si>
    <t xml:space="preserve">Классификация N 11 лет и мл. СОЛО  </t>
  </si>
  <si>
    <t xml:space="preserve">Классификация N 12 лет и ст. СОЛО  </t>
  </si>
  <si>
    <t>10 лет и ст.  Кубок Ча-Ча-Ча СОЛО</t>
  </si>
  <si>
    <t>10 лет и ст.  Кубок Фокстрота СОЛО</t>
  </si>
  <si>
    <t>10 лет и ст.  Кубок Джайва СОЛО</t>
  </si>
  <si>
    <t>10 лет и ст.  Кубок Квикстепа СОЛО</t>
  </si>
  <si>
    <t>10 лет и ст.  Кубок Румбы СОЛО</t>
  </si>
  <si>
    <t>10 лет и ст.  Кубок Самбы СОЛО</t>
  </si>
  <si>
    <t>10 лет и ст.  Кубок Танго СОЛО</t>
  </si>
  <si>
    <t>10 лет и ст.  Кубок Венского Вальса СОЛО</t>
  </si>
  <si>
    <t>10 лет и ст.  Кубок Вальса СОЛО</t>
  </si>
  <si>
    <t>РЕГ НТЛ</t>
  </si>
  <si>
    <t>Dancepride</t>
  </si>
  <si>
    <t xml:space="preserve">Сыдыков Роман, Сыдыкова Юлия                             </t>
  </si>
  <si>
    <t>La danza magnifica</t>
  </si>
  <si>
    <t xml:space="preserve">Умнов Николай, Умнова Татьяна                             </t>
  </si>
  <si>
    <t>Махаон</t>
  </si>
  <si>
    <t xml:space="preserve">Ходос Дина, Телицына Ирина                             </t>
  </si>
  <si>
    <t xml:space="preserve">Ходос Дина, Набиуллина Аделя                             </t>
  </si>
  <si>
    <t xml:space="preserve">Ходос Дина, Ходос Дина                             </t>
  </si>
  <si>
    <t xml:space="preserve">Пожидаева Наталья, Телицына Ирина                             </t>
  </si>
  <si>
    <t>Flame Dance</t>
  </si>
  <si>
    <t xml:space="preserve">Филичкин Иван                             </t>
  </si>
  <si>
    <t xml:space="preserve">Сыдыков Роман, Сызранцева Юлия                             </t>
  </si>
  <si>
    <t xml:space="preserve">Кузнецова Яна, Набиуллина Аделя                             </t>
  </si>
  <si>
    <t>12-14</t>
  </si>
  <si>
    <t>Звезда</t>
  </si>
  <si>
    <t xml:space="preserve">Баландина Анна                             </t>
  </si>
  <si>
    <t>10-11</t>
  </si>
  <si>
    <t xml:space="preserve">Кузнецова Яна                             </t>
  </si>
  <si>
    <t xml:space="preserve">Кузнецова Яна, Ходос Дина                             </t>
  </si>
  <si>
    <t>12-13</t>
  </si>
  <si>
    <t>7-9</t>
  </si>
  <si>
    <t>14-15</t>
  </si>
  <si>
    <t>9-10</t>
  </si>
  <si>
    <t>15-16</t>
  </si>
  <si>
    <t>8-10</t>
  </si>
  <si>
    <t>Adele Dance</t>
  </si>
  <si>
    <t>7-8</t>
  </si>
  <si>
    <t xml:space="preserve">Никитская Анастасия                             </t>
  </si>
  <si>
    <t>Кузнецова Яна, Набиуллина Аделя</t>
  </si>
  <si>
    <t>Умнов Николай, Умнова Татьяна</t>
  </si>
  <si>
    <t>Сыдыков Роман, Сыдыкова Юлия</t>
  </si>
  <si>
    <t>Ходос Дина, Телицына Ирина</t>
  </si>
  <si>
    <t>Кузнецова Яна</t>
  </si>
  <si>
    <t>Ходос Дина, Набиуллина Аделя</t>
  </si>
  <si>
    <t>Сыдыков Роман, Сызранцева Юлия</t>
  </si>
  <si>
    <t>Баландина Анна</t>
  </si>
  <si>
    <t>20 апреля 2019</t>
  </si>
  <si>
    <t>XIII Dancepride Trophy</t>
  </si>
  <si>
    <t>Dancepride CH+PL 7 и мл ПАРЫ</t>
  </si>
  <si>
    <t xml:space="preserve">Давыдова Мария, Дивцов Дмитрий                             </t>
  </si>
  <si>
    <t xml:space="preserve">Dancepride Trophy J 6 лет и мл. СОЛО  </t>
  </si>
  <si>
    <t xml:space="preserve">Dancepride Trophy Q 6 лет и мл. СОЛО  </t>
  </si>
  <si>
    <t xml:space="preserve">Dancepride Trophy Q+J 7 лет и мл. СОЛО  </t>
  </si>
  <si>
    <t xml:space="preserve">Орловский Роман, Сабинина Елена                             </t>
  </si>
  <si>
    <t xml:space="preserve">Dancepride Trophy W+CH+PL 6 лет и мл. СОЛО  </t>
  </si>
  <si>
    <t xml:space="preserve">Соколков Алексей, Ромашко Диана                             </t>
  </si>
  <si>
    <t xml:space="preserve">Соколков Алексей, Фисенко Максим                             </t>
  </si>
  <si>
    <t>11-12</t>
  </si>
  <si>
    <t>13-14</t>
  </si>
  <si>
    <t xml:space="preserve">Дивцов Дмитрий, Давыдова Мария                             </t>
  </si>
  <si>
    <t>8-9</t>
  </si>
  <si>
    <t>R.O.S.A dance club</t>
  </si>
  <si>
    <t>Орловский Роман, Сабинина Елена</t>
  </si>
  <si>
    <t/>
  </si>
  <si>
    <t>Спартакъ</t>
  </si>
  <si>
    <t>Давыдова Мария, Дивцов Дмитрий</t>
  </si>
  <si>
    <t>Дивцов Дмитрий, Давыдова Мария</t>
  </si>
  <si>
    <t>Стимул</t>
  </si>
  <si>
    <t>Голованов Илья, Коваленко Анастасия</t>
  </si>
  <si>
    <t>Кузнецова Яна, Ходос Дина</t>
  </si>
  <si>
    <t>Филичкин Иван</t>
  </si>
  <si>
    <t>Сыдыков Роман, Волкова Галина</t>
  </si>
  <si>
    <t>Соколков Алексей, Фисенко Алина</t>
  </si>
  <si>
    <t>Сыдыков Роман, Киселева Наталья</t>
  </si>
  <si>
    <t>Соколков Алексей, Ромашко Диана</t>
  </si>
  <si>
    <t>Соколков Алексей, Фисенко Максим</t>
  </si>
  <si>
    <t>Никитская Анастасия</t>
  </si>
  <si>
    <t>Соколов Алексей, Фисенко Алина</t>
  </si>
  <si>
    <t xml:space="preserve">Голованов Илья, Коваленко Анастасия                             </t>
  </si>
  <si>
    <t xml:space="preserve">Сыдыков Роман, Киселева Наталья                             </t>
  </si>
  <si>
    <t>6-10</t>
  </si>
  <si>
    <t>11-13</t>
  </si>
  <si>
    <t>16-18</t>
  </si>
  <si>
    <t>19-20</t>
  </si>
  <si>
    <t>8-11</t>
  </si>
  <si>
    <t>16-20</t>
  </si>
  <si>
    <t>11-14</t>
  </si>
  <si>
    <t>17-18</t>
  </si>
  <si>
    <t>13-15</t>
  </si>
  <si>
    <t>7 лет и мл.  Кубок Румбы СОЛО</t>
  </si>
  <si>
    <t>7 лет и мл.  Кубок Танго СОЛО</t>
  </si>
  <si>
    <t>11 лет и мл.  Кубок Вальса ПАРЫ</t>
  </si>
  <si>
    <t>14-16</t>
  </si>
  <si>
    <t xml:space="preserve">Ведищева Юлия                             </t>
  </si>
  <si>
    <t xml:space="preserve">Пожидаева Наталья, Набиуллина Аделя                             </t>
  </si>
  <si>
    <t xml:space="preserve">Dancepride Trophy PL 9 лет и мл. СОЛО  </t>
  </si>
  <si>
    <t>Ведищева Юлия</t>
  </si>
  <si>
    <t>Пожидаева Наталья, Набиуллина Аделя</t>
  </si>
  <si>
    <t>Динамо Зеленоград</t>
  </si>
  <si>
    <t>11 лет и мл.  Кубок Ча-Ча-Ча ПАРЫ</t>
  </si>
  <si>
    <t xml:space="preserve">Соколов Алексей, Фисенко Алина                             </t>
  </si>
  <si>
    <t xml:space="preserve">Соколков Алексей, Фисенко Алина                             </t>
  </si>
  <si>
    <t>7-11</t>
  </si>
  <si>
    <t>19-23</t>
  </si>
  <si>
    <t>15-18</t>
  </si>
  <si>
    <t>17-21</t>
  </si>
  <si>
    <t xml:space="preserve">Ходос Дина, Пожидаева Наталья                             </t>
  </si>
  <si>
    <t xml:space="preserve">Dancepride Trophy Cha 10 лет и ст. СОЛО  </t>
  </si>
  <si>
    <t xml:space="preserve">Dancepride Trophy HH 10 лет и ст. СОЛО  </t>
  </si>
  <si>
    <t xml:space="preserve">Dancepride Trophy J 10 лет и ст. СОЛО  </t>
  </si>
  <si>
    <t xml:space="preserve">Сыдыкова Юлия, Сыдыков Роман                             </t>
  </si>
  <si>
    <t xml:space="preserve">Dancepride Trophy Q 10 лет и ст. СОЛО  </t>
  </si>
  <si>
    <t xml:space="preserve">Dancepride Trophy R 10 лет и ст. СОЛО  </t>
  </si>
  <si>
    <t xml:space="preserve">Dancepride Trophy T 10 лет и ст. СОЛО  </t>
  </si>
  <si>
    <t xml:space="preserve">Dancepride Trophy W 10 лет и ст. СОЛО  </t>
  </si>
  <si>
    <t>Зачет ШБТ 10 и ст. ПАРЫ W</t>
  </si>
  <si>
    <t>Зачет ШБТ 10 и ст. ПАРЫ CH</t>
  </si>
  <si>
    <t>Зачет ШБТ 10 и ст. ПАРЫ PL</t>
  </si>
  <si>
    <t xml:space="preserve">Фисенко Алина                             </t>
  </si>
  <si>
    <t>10-12</t>
  </si>
  <si>
    <t>11 лет и мл.  Кубок Фокстрота ПАРЫ</t>
  </si>
  <si>
    <t>11 лет и мл.  Кубок Джайва ПАРЫ</t>
  </si>
  <si>
    <t>11 лет и мл.  Кубок Квикстепа ПАРЫ</t>
  </si>
  <si>
    <t>11 лет и мл.  Кубок Румбы ПАРЫ</t>
  </si>
  <si>
    <t>11 лет и мл.  Кубок Самбы ПАРЫ</t>
  </si>
  <si>
    <t>11 лет и мл.  Кубок Танго ПАРЫ</t>
  </si>
  <si>
    <t>6-7</t>
  </si>
  <si>
    <t>11 лет и мл.  Кубок Венского Вальса ПАРЫ</t>
  </si>
  <si>
    <t xml:space="preserve">Суперкубок Dancepride Trophy W+Q+CH+S+J 12 лет и ст. ПАРЫ  </t>
  </si>
  <si>
    <t xml:space="preserve">Ходос Дина                             </t>
  </si>
  <si>
    <t>Андреев Никита - Муханова Мария</t>
  </si>
  <si>
    <t>Шестак Владимир - Ужакина Яна</t>
  </si>
  <si>
    <t>Санников Денис - Кочетова Варвара</t>
  </si>
  <si>
    <t>Егоров Матвей - Махмудбек Агата</t>
  </si>
  <si>
    <t>Кузнецов Игнатий - Бурдина Полина</t>
  </si>
  <si>
    <t>Телицын Илья - Витчевская Василиса</t>
  </si>
  <si>
    <t>Ужакина Яна</t>
  </si>
  <si>
    <t>Воронкова Кристина</t>
  </si>
  <si>
    <t>Когановская Варвара</t>
  </si>
  <si>
    <t>Санников Денис</t>
  </si>
  <si>
    <t>Кузнецов Игнатий</t>
  </si>
  <si>
    <t>Аферьева Александра</t>
  </si>
  <si>
    <t>Бурдина Полина</t>
  </si>
  <si>
    <t>Витчевская Василиса</t>
  </si>
  <si>
    <t>Франчук Арина</t>
  </si>
  <si>
    <t>Федорова Алеся</t>
  </si>
  <si>
    <t>Муханова Мария</t>
  </si>
  <si>
    <t>Бражник Полина</t>
  </si>
  <si>
    <t>Аввакумов Денис</t>
  </si>
  <si>
    <t>Ефимова Арина</t>
  </si>
  <si>
    <t>Серенок Алина</t>
  </si>
  <si>
    <t>Лебедева Анастасия</t>
  </si>
  <si>
    <t>Гецаева Сабина</t>
  </si>
  <si>
    <t>Попова София</t>
  </si>
  <si>
    <t>Сусоколова Анастасия</t>
  </si>
  <si>
    <t>Федотова Ева</t>
  </si>
  <si>
    <t>Карасева Александра</t>
  </si>
  <si>
    <t>Турсунова Варвара</t>
  </si>
  <si>
    <t>Асейкина Ксения</t>
  </si>
  <si>
    <t>Базылева Таисия</t>
  </si>
  <si>
    <t>Потапова Вероника</t>
  </si>
  <si>
    <t>Андреев Никита</t>
  </si>
  <si>
    <t>Аурова Лидия</t>
  </si>
  <si>
    <t>Зайцева Дарья</t>
  </si>
  <si>
    <t>Николаева Алиса</t>
  </si>
  <si>
    <t>Степанова Ульяна</t>
  </si>
  <si>
    <t>Зоткин Иван Азарова Анна</t>
  </si>
  <si>
    <t>Карпова Елизавета</t>
  </si>
  <si>
    <t>Иванилова Мария</t>
  </si>
  <si>
    <t>Вовченко Юлия</t>
  </si>
  <si>
    <t>Середкина Дарья</t>
  </si>
  <si>
    <t>Семенникова Алеся</t>
  </si>
  <si>
    <t>Мартынова Лилия</t>
  </si>
  <si>
    <t>Яничкина Екатерина</t>
  </si>
  <si>
    <t>Цурпалюк Ангелина</t>
  </si>
  <si>
    <t>Скорнякова Вероника</t>
  </si>
  <si>
    <t>Мамедова Аида</t>
  </si>
  <si>
    <t>Кочетова Варвара</t>
  </si>
  <si>
    <t>Андрюшина Вероника</t>
  </si>
  <si>
    <t>Иванова Елена</t>
  </si>
  <si>
    <t>Захарова Мадина</t>
  </si>
  <si>
    <t>Ергин Ярослав</t>
  </si>
  <si>
    <t>Телицын Илья</t>
  </si>
  <si>
    <t>Соколовская Варвара</t>
  </si>
  <si>
    <t>Тарасов Иван</t>
  </si>
  <si>
    <t>Кравченко Лилиана</t>
  </si>
  <si>
    <t>Богачева Евгения</t>
  </si>
  <si>
    <t>Силкина Диана</t>
  </si>
  <si>
    <t>Олейникова Ева</t>
  </si>
  <si>
    <t>Елкина Василиса</t>
  </si>
  <si>
    <t>Матвеева Таисия</t>
  </si>
  <si>
    <t>Массин Сергей</t>
  </si>
  <si>
    <t>Логачева Анастасия</t>
  </si>
  <si>
    <t>Янкина Ксения</t>
  </si>
  <si>
    <t>Казакова Варвара</t>
  </si>
  <si>
    <t>Ледовская Екатерина</t>
  </si>
  <si>
    <t>Бурцева Ульяна</t>
  </si>
  <si>
    <t>Дубинкина Анна</t>
  </si>
  <si>
    <t>Качурина Мария</t>
  </si>
  <si>
    <t>Петров Илья</t>
  </si>
  <si>
    <t>Данилчак Дарья</t>
  </si>
  <si>
    <t>Макарчук Алена</t>
  </si>
  <si>
    <t>Швецова Юлия</t>
  </si>
  <si>
    <t>Евдокимова Алиса</t>
  </si>
  <si>
    <t>Султанова Амина</t>
  </si>
  <si>
    <t>Щербакова Полина</t>
  </si>
  <si>
    <t>Порядина Алина</t>
  </si>
  <si>
    <t>Азарова Анна</t>
  </si>
  <si>
    <t>Мартынова Елизавета</t>
  </si>
  <si>
    <t>Цыганкова Мария</t>
  </si>
  <si>
    <t>Ваулин Александр</t>
  </si>
  <si>
    <t>Смирнова Анастасия</t>
  </si>
  <si>
    <t>Журавлева Валерия</t>
  </si>
  <si>
    <t>Харитонова Ксения</t>
  </si>
  <si>
    <t>Сухоруков Богдан</t>
  </si>
  <si>
    <t>Халтурин Богдан</t>
  </si>
  <si>
    <t>Ярымова Вера</t>
  </si>
  <si>
    <t>Пронина Виктория</t>
  </si>
  <si>
    <t>Казюлина Вера</t>
  </si>
  <si>
    <t>Баталина Ольга</t>
  </si>
  <si>
    <t>Савельева Анастасия</t>
  </si>
  <si>
    <t>Фабинский Кирилл</t>
  </si>
  <si>
    <t>Зоткин Иван</t>
  </si>
  <si>
    <t>Хохлова София</t>
  </si>
  <si>
    <t>Довганич Иван</t>
  </si>
  <si>
    <t>Ергина Екатерина</t>
  </si>
  <si>
    <t>Нэборока Анастасия</t>
  </si>
  <si>
    <t>Чуркина Варвара</t>
  </si>
  <si>
    <t>Цубер Анна</t>
  </si>
  <si>
    <t>Кульчицкая Алсу</t>
  </si>
  <si>
    <t>Шамбулина Мария</t>
  </si>
  <si>
    <t>Потапова Мария</t>
  </si>
  <si>
    <t>Кривкина Екатерина</t>
  </si>
  <si>
    <t>Нестерова Мария</t>
  </si>
  <si>
    <t>Гербер Софья</t>
  </si>
  <si>
    <t>Ефимова Виктория</t>
  </si>
  <si>
    <t>Трактина Таисия</t>
  </si>
  <si>
    <t>Петросян Виктория</t>
  </si>
  <si>
    <t>Салий Мария</t>
  </si>
  <si>
    <t>Бычина Анастасия</t>
  </si>
  <si>
    <t>Жабагинова София</t>
  </si>
  <si>
    <t>Телицын Семён</t>
  </si>
  <si>
    <t>Клюева Элина</t>
  </si>
  <si>
    <t>Федотова Кира</t>
  </si>
  <si>
    <t>Еребакан Ксения</t>
  </si>
  <si>
    <t>Петрова Алёна</t>
  </si>
  <si>
    <t>Шашуловская Александра</t>
  </si>
  <si>
    <t>Макарова Ирина</t>
  </si>
  <si>
    <t>Сусоколова Алёна</t>
  </si>
  <si>
    <t>Михайлина Варвара</t>
  </si>
  <si>
    <t>Степанова Таисия</t>
  </si>
  <si>
    <t>Касимова Мирослава</t>
  </si>
  <si>
    <t>Наумова Виктория</t>
  </si>
  <si>
    <t>Грузинская Олеся</t>
  </si>
  <si>
    <t>Торопов Максим</t>
  </si>
  <si>
    <t>Беззубкина Елизавета</t>
  </si>
  <si>
    <t>Вакарчук Валерия</t>
  </si>
  <si>
    <t>Курьянинова Вероника</t>
  </si>
  <si>
    <t>Рябикова Мирослава</t>
  </si>
  <si>
    <t>Кильдяшева Татьяна</t>
  </si>
  <si>
    <t>Капитонова Ксения</t>
  </si>
  <si>
    <t>Глушкова Софья</t>
  </si>
  <si>
    <t>Ткаченко Ирина</t>
  </si>
  <si>
    <t>Рудая Екатерина</t>
  </si>
  <si>
    <t>Рыжова София</t>
  </si>
  <si>
    <t>Якубова Диана</t>
  </si>
  <si>
    <t>Занегина Анастасия</t>
  </si>
  <si>
    <t>Гаевая Александра</t>
  </si>
  <si>
    <t>Гаевая Анастасия</t>
  </si>
  <si>
    <t>Никишина Арина</t>
  </si>
  <si>
    <t>Самойлина Милана</t>
  </si>
  <si>
    <t>Князева Арина</t>
  </si>
  <si>
    <t>Чекмарева Софья</t>
  </si>
  <si>
    <t>Петрова Елизавета</t>
  </si>
  <si>
    <t>Кулиев Вадим</t>
  </si>
  <si>
    <t>Бахранова Алина</t>
  </si>
  <si>
    <t>Яничкин Владимир</t>
  </si>
  <si>
    <t>Долотова Виктория</t>
  </si>
  <si>
    <t>Подмошина Мария</t>
  </si>
  <si>
    <t>Василенко Эвелина</t>
  </si>
  <si>
    <t>Орешко Дмитрий</t>
  </si>
  <si>
    <t>Котова Софья</t>
  </si>
  <si>
    <t>Лавринова Вероника</t>
  </si>
  <si>
    <t>Осипова Риана</t>
  </si>
  <si>
    <t>Калачева Софья</t>
  </si>
  <si>
    <t>Попов Иван</t>
  </si>
  <si>
    <t>Басова Валерия</t>
  </si>
  <si>
    <t>Омельченко Каролина</t>
  </si>
  <si>
    <t>Евдокимова Екатерина</t>
  </si>
  <si>
    <t>Кондратьева Алла</t>
  </si>
  <si>
    <t>Трактин Елисей</t>
  </si>
  <si>
    <t>Шестак Михаил</t>
  </si>
  <si>
    <t>Ткаченко Екатерина</t>
  </si>
  <si>
    <t>Мухачева Вера</t>
  </si>
  <si>
    <t>Татаурова Мария</t>
  </si>
  <si>
    <t>Кораблинова Анастасия</t>
  </si>
  <si>
    <t>Поливалова Вероника</t>
  </si>
  <si>
    <t>Ушмодина Ирина</t>
  </si>
  <si>
    <t>Родина Дарья</t>
  </si>
  <si>
    <t>Чугаев Максим</t>
  </si>
  <si>
    <t>Шурупова Арина</t>
  </si>
  <si>
    <t>Антонова Юлия</t>
  </si>
  <si>
    <t>Смоль Анна</t>
  </si>
  <si>
    <t>Рудь Виктория</t>
  </si>
  <si>
    <t>Волкова Маргарита</t>
  </si>
  <si>
    <t>Василенко Анастасия</t>
  </si>
  <si>
    <t>Пожидаев Александр</t>
  </si>
  <si>
    <t>Харькова Полина</t>
  </si>
  <si>
    <t>Балакин Глеб</t>
  </si>
  <si>
    <t>Манукян Виктория</t>
  </si>
  <si>
    <t>Юкина Полина</t>
  </si>
  <si>
    <t>Ваулин Михаил</t>
  </si>
  <si>
    <t>Абрамова Полина</t>
  </si>
  <si>
    <t>Тамразян Милана</t>
  </si>
  <si>
    <t>Готовская Алиса</t>
  </si>
  <si>
    <t>Шабаева София</t>
  </si>
  <si>
    <t>Нестерова Анастасия</t>
  </si>
  <si>
    <t>Глушенкова Ольга</t>
  </si>
  <si>
    <t>Власова Софья</t>
  </si>
  <si>
    <t>Ткаченко Арина</t>
  </si>
  <si>
    <t>Орешина Варвара</t>
  </si>
  <si>
    <t>Догаева Олеся</t>
  </si>
  <si>
    <t>Чекмарев Никита</t>
  </si>
  <si>
    <t>Андриевский Виктор - Басова Валерия</t>
  </si>
  <si>
    <t>Зенин Михаил - Трактина Таисия</t>
  </si>
  <si>
    <t>Куприянов Максим - Курлова Ксения</t>
  </si>
  <si>
    <t>Ладыка Никита - Кривкина Екатерина</t>
  </si>
  <si>
    <t>Попов Иван - Нестерова Анастасия</t>
  </si>
  <si>
    <t>Самохвалов Кирилл - Кунаккузина Мария</t>
  </si>
  <si>
    <t>Сорокин Максим - Ефимова Виктория</t>
  </si>
  <si>
    <t>Трактин Елисей - Ергина Екатерина</t>
  </si>
  <si>
    <t>Халтурин Никита - Муравьева Надежда</t>
  </si>
  <si>
    <t>Чекмарев Никита - Чекмарева Софья</t>
  </si>
  <si>
    <t>Шестак Михаил - Потапова Мария</t>
  </si>
  <si>
    <t>Яничкин Владимир - Бражник Полина</t>
  </si>
  <si>
    <t>Ласков Красимир - Долотова Виктория</t>
  </si>
  <si>
    <t>Поплетеев Даниил - Штых Виктория</t>
  </si>
  <si>
    <t>Пронин Дмитрий - Колесникова Алиса</t>
  </si>
  <si>
    <t>Аввакумов Денис - Хохлова София</t>
  </si>
  <si>
    <t>Ваулин Михаил - Орешина Варвара</t>
  </si>
  <si>
    <t>Виноградова Александра</t>
  </si>
  <si>
    <t>Фабинский Кирилл - Савельева Анастасия</t>
  </si>
  <si>
    <t>Кондарев Константин - Осипова Риана</t>
  </si>
  <si>
    <t>Казюлин Пётр - Казюлина Стефания</t>
  </si>
  <si>
    <t>Торопов Максим - Вакарчук Валерия</t>
  </si>
  <si>
    <t>Орешко Дмитрий - Котова Софья</t>
  </si>
  <si>
    <t>Кулиев Вадим - Бахранова Алина</t>
  </si>
  <si>
    <t>РЕЙТИНГ DPT</t>
  </si>
  <si>
    <t>РЕЙТИНГ НТЛ</t>
  </si>
  <si>
    <t>РЕЙТ Q НТЛ</t>
  </si>
  <si>
    <t>РЕЙТ Q DPT</t>
  </si>
  <si>
    <t>N</t>
  </si>
  <si>
    <t>Клубы</t>
  </si>
  <si>
    <t>R</t>
  </si>
  <si>
    <t>Q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</si>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</sst>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1" applyFont="1"/>
    <xf numFmtId="0" fontId="3" fillId="0" borderId="0" xfId="1" applyAlignment="1">
      <alignment horizontal="lef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2" xfId="0" applyFont="1" applyBorder="1"/>
    <xf numFmtId="0" fontId="2" fillId="0" borderId="2" xfId="0" applyFont="1" applyFill="1" applyBorder="1" applyAlignment="1">
      <alignment textRotation="90"/>
    </xf>
    <xf numFmtId="0" fontId="2" fillId="0" borderId="4" xfId="0" applyFont="1" applyFill="1" applyBorder="1" applyAlignment="1">
      <alignment textRotation="90"/>
    </xf>
    <xf numFmtId="0" fontId="2" fillId="0" borderId="5" xfId="0" applyFont="1" applyBorder="1"/>
    <xf numFmtId="0" fontId="2" fillId="0" borderId="6" xfId="0" applyFont="1" applyBorder="1"/>
    <xf numFmtId="0" fontId="2" fillId="2" borderId="2" xfId="0" applyFont="1" applyFill="1" applyBorder="1"/>
    <xf numFmtId="0" fontId="2" fillId="2" borderId="6" xfId="0" applyFont="1" applyFill="1" applyBorder="1"/>
    <xf numFmtId="164" fontId="2" fillId="0" borderId="6" xfId="0" applyNumberFormat="1" applyFont="1" applyBorder="1"/>
    <xf numFmtId="0" fontId="2" fillId="0" borderId="8" xfId="0" applyFont="1" applyBorder="1"/>
    <xf numFmtId="0" fontId="2" fillId="2" borderId="8" xfId="0" applyFont="1" applyFill="1" applyBorder="1"/>
    <xf numFmtId="0" fontId="0" fillId="0" borderId="6" xfId="0" applyBorder="1"/>
    <xf numFmtId="0" fontId="2" fillId="0" borderId="9" xfId="0" applyFont="1" applyBorder="1"/>
    <xf numFmtId="0" fontId="0" fillId="0" borderId="8" xfId="0" applyBorder="1"/>
    <xf numFmtId="164" fontId="0" fillId="0" borderId="6" xfId="0" applyNumberFormat="1" applyBorder="1" applyAlignment="1" applyProtection="1">
      <alignment horizontal="left" wrapText="1"/>
      <protection hidden="1"/>
    </xf>
    <xf numFmtId="164" fontId="0" fillId="0" borderId="6" xfId="0" applyNumberFormat="1" applyBorder="1" applyAlignment="1" applyProtection="1">
      <alignment horizontal="left"/>
      <protection hidden="1"/>
    </xf>
    <xf numFmtId="0" fontId="2" fillId="0" borderId="6" xfId="0" applyFont="1" applyBorder="1" applyAlignment="1">
      <alignment horizontal="right"/>
    </xf>
    <xf numFmtId="164" fontId="2" fillId="0" borderId="8" xfId="0" applyNumberFormat="1" applyFont="1" applyBorder="1"/>
    <xf numFmtId="0" fontId="2" fillId="0" borderId="8" xfId="0" applyFont="1" applyBorder="1" applyAlignment="1">
      <alignment horizontal="right"/>
    </xf>
    <xf numFmtId="0" fontId="0" fillId="0" borderId="2" xfId="0" applyFill="1" applyBorder="1" applyAlignment="1" applyProtection="1">
      <alignment horizontal="right" textRotation="90"/>
      <protection hidden="1"/>
    </xf>
    <xf numFmtId="0" fontId="5" fillId="0" borderId="5" xfId="0" applyFont="1" applyBorder="1"/>
    <xf numFmtId="0" fontId="5" fillId="0" borderId="6" xfId="0" applyFont="1" applyBorder="1"/>
    <xf numFmtId="0" fontId="5" fillId="2" borderId="6" xfId="0" applyFont="1" applyFill="1" applyBorder="1"/>
    <xf numFmtId="0" fontId="5" fillId="2" borderId="6" xfId="0" applyNumberFormat="1" applyFont="1" applyFill="1" applyBorder="1"/>
    <xf numFmtId="0" fontId="5" fillId="0" borderId="9" xfId="0" applyFont="1" applyBorder="1"/>
    <xf numFmtId="0" fontId="5" fillId="0" borderId="8" xfId="0" applyFont="1" applyBorder="1"/>
    <xf numFmtId="0" fontId="5" fillId="2" borderId="8" xfId="0" applyFont="1" applyFill="1" applyBorder="1"/>
    <xf numFmtId="0" fontId="5" fillId="2" borderId="8" xfId="0" applyNumberFormat="1" applyFont="1" applyFill="1" applyBorder="1"/>
    <xf numFmtId="164" fontId="5" fillId="0" borderId="6" xfId="0" applyNumberFormat="1" applyFont="1" applyBorder="1"/>
    <xf numFmtId="164" fontId="5" fillId="0" borderId="8" xfId="0" applyNumberFormat="1" applyFont="1" applyBorder="1"/>
    <xf numFmtId="0" fontId="5" fillId="2" borderId="2" xfId="0" applyFont="1" applyFill="1" applyBorder="1"/>
    <xf numFmtId="164" fontId="0" fillId="0" borderId="8" xfId="0" applyNumberFormat="1" applyBorder="1" applyAlignment="1" applyProtection="1">
      <alignment horizontal="left" wrapText="1"/>
      <protection hidden="1"/>
    </xf>
    <xf numFmtId="164" fontId="0" fillId="0" borderId="8" xfId="0" applyNumberFormat="1" applyBorder="1" applyAlignment="1" applyProtection="1">
      <alignment horizontal="left"/>
      <protection hidden="1"/>
    </xf>
    <xf numFmtId="1" fontId="2" fillId="2" borderId="6" xfId="0" applyNumberFormat="1" applyFont="1" applyFill="1" applyBorder="1"/>
    <xf numFmtId="0" fontId="2" fillId="3" borderId="6" xfId="0" applyFont="1" applyFill="1" applyBorder="1"/>
    <xf numFmtId="0" fontId="2" fillId="3" borderId="8" xfId="0" applyFont="1" applyFill="1" applyBorder="1"/>
    <xf numFmtId="0" fontId="2" fillId="4" borderId="2" xfId="0" applyFont="1" applyFill="1" applyBorder="1" applyAlignment="1">
      <alignment textRotation="90"/>
    </xf>
    <xf numFmtId="0" fontId="2" fillId="4" borderId="7" xfId="0" applyFont="1" applyFill="1" applyBorder="1"/>
    <xf numFmtId="0" fontId="5" fillId="4" borderId="7" xfId="0" applyFont="1" applyFill="1" applyBorder="1"/>
    <xf numFmtId="0" fontId="5" fillId="4" borderId="6" xfId="0" applyFont="1" applyFill="1" applyBorder="1"/>
    <xf numFmtId="0" fontId="2" fillId="4" borderId="6" xfId="0" applyFont="1" applyFill="1" applyBorder="1"/>
    <xf numFmtId="0" fontId="5" fillId="4" borderId="8" xfId="0" applyFont="1" applyFill="1" applyBorder="1"/>
    <xf numFmtId="0" fontId="2" fillId="4" borderId="8" xfId="0" applyFont="1" applyFill="1" applyBorder="1"/>
    <xf numFmtId="0" fontId="2" fillId="4" borderId="10" xfId="0" applyFont="1" applyFill="1" applyBorder="1"/>
    <xf numFmtId="0" fontId="2" fillId="5" borderId="2" xfId="0" applyFont="1" applyFill="1" applyBorder="1" applyAlignment="1">
      <alignment textRotation="90"/>
    </xf>
    <xf numFmtId="0" fontId="2" fillId="5" borderId="7" xfId="0" applyFont="1" applyFill="1" applyBorder="1"/>
    <xf numFmtId="0" fontId="5" fillId="5" borderId="7" xfId="0" applyFont="1" applyFill="1" applyBorder="1"/>
    <xf numFmtId="0" fontId="5" fillId="5" borderId="6" xfId="0" applyFont="1" applyFill="1" applyBorder="1"/>
    <xf numFmtId="0" fontId="2" fillId="5" borderId="6" xfId="0" applyFont="1" applyFill="1" applyBorder="1"/>
    <xf numFmtId="0" fontId="5" fillId="5" borderId="8" xfId="0" applyFont="1" applyFill="1" applyBorder="1"/>
    <xf numFmtId="0" fontId="2" fillId="5" borderId="8" xfId="0" applyFont="1" applyFill="1" applyBorder="1"/>
    <xf numFmtId="0" fontId="5" fillId="5" borderId="10" xfId="0" applyFont="1" applyFill="1" applyBorder="1"/>
    <xf numFmtId="0" fontId="2" fillId="5" borderId="10" xfId="0" applyFont="1" applyFill="1" applyBorder="1"/>
    <xf numFmtId="0" fontId="0" fillId="4" borderId="2" xfId="0" applyFill="1" applyBorder="1" applyAlignment="1" applyProtection="1">
      <alignment horizontal="right" textRotation="90"/>
      <protection hidden="1"/>
    </xf>
    <xf numFmtId="0" fontId="2" fillId="5" borderId="3" xfId="0" applyFont="1" applyFill="1" applyBorder="1" applyAlignment="1">
      <alignment textRotation="90"/>
    </xf>
    <xf numFmtId="0" fontId="2" fillId="5" borderId="4" xfId="0" applyFont="1" applyFill="1" applyBorder="1" applyAlignment="1">
      <alignment textRotation="90"/>
    </xf>
    <xf numFmtId="0" fontId="5" fillId="5" borderId="3" xfId="0" applyFont="1" applyFill="1" applyBorder="1"/>
    <xf numFmtId="0" fontId="5" fillId="4" borderId="3" xfId="0" applyFont="1" applyFill="1" applyBorder="1"/>
    <xf numFmtId="0" fontId="2" fillId="5" borderId="2" xfId="0" applyFont="1" applyFill="1" applyBorder="1" applyAlignment="1">
      <alignment vertical="center" textRotation="90"/>
    </xf>
    <xf numFmtId="0" fontId="2" fillId="4" borderId="2" xfId="0" applyFont="1" applyFill="1" applyBorder="1" applyAlignment="1">
      <alignment vertical="center" textRotation="90"/>
    </xf>
    <xf numFmtId="0" fontId="2" fillId="0" borderId="2" xfId="0" applyFont="1" applyFill="1" applyBorder="1" applyAlignment="1">
      <alignment vertical="center" textRotation="90"/>
    </xf>
    <xf numFmtId="0" fontId="5" fillId="0" borderId="0" xfId="0" applyFont="1"/>
    <xf numFmtId="0" fontId="2" fillId="3" borderId="2" xfId="0" applyFont="1" applyFill="1" applyBorder="1" applyAlignment="1">
      <alignment vertical="center" textRotation="90"/>
    </xf>
    <xf numFmtId="0" fontId="5" fillId="3" borderId="2" xfId="0" applyFont="1" applyFill="1" applyBorder="1" applyAlignment="1">
      <alignment vertical="center" textRotation="90"/>
    </xf>
    <xf numFmtId="0" fontId="5" fillId="3" borderId="6" xfId="0" applyNumberFormat="1" applyFont="1" applyFill="1" applyBorder="1"/>
    <xf numFmtId="0" fontId="5" fillId="3" borderId="0" xfId="0" applyFont="1" applyFill="1"/>
    <xf numFmtId="0" fontId="5" fillId="3" borderId="8" xfId="0" applyNumberFormat="1" applyFont="1" applyFill="1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7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2" fillId="0" borderId="0" xfId="0" applyFont="1" applyFill="1"/>
    <xf numFmtId="0" fontId="5" fillId="3" borderId="2" xfId="0" applyNumberFormat="1" applyFont="1" applyFill="1" applyBorder="1"/>
  </cellXfs>
  <cellStyles count="2">
    <cellStyle name="Гиперссылка" xfId="1" builtinId="8"/>
    <cellStyle name="Обычный" xfId="0" builtinId="0"/>
  </cellStyles>
  <dxfs count="137">
    <dxf>
      <numFmt numFmtId="164" formatCode="0.0"/>
      <alignment horizontal="center" vertical="bottom" textRotation="0" wrapText="0" indent="0" justifyLastLine="0" shrinkToFit="0" readingOrder="0"/>
    </dxf>
    <dxf>
      <font>
        <b/>
      </font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font>
        <b/>
      </font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9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8:DT790" totalsRowShown="0" headerRowDxfId="136" dataDxfId="134" headerRowBorderDxfId="135" tableBorderDxfId="133" totalsRowBorderDxfId="132">
  <autoFilter ref="A8:DT790"/>
  <sortState ref="A378:DT790">
    <sortCondition ref="C8:C790"/>
  </sortState>
  <tableColumns count="124">
    <tableColumn id="1" name="№" dataDxfId="131"/>
    <tableColumn id="2" name="Фамилия Имя Солиста или Пары" dataDxfId="130"/>
    <tableColumn id="4" name="Клуб" dataDxfId="129"/>
    <tableColumn id="6" name="Руководители" dataDxfId="128"/>
    <tableColumn id="7" name="Dancepride CH+PL 7 и мл ПАРЫ" dataDxfId="127"/>
    <tableColumn id="8" name="Dancepride Trophy J 6 лет и мл. СОЛО  " dataDxfId="126"/>
    <tableColumn id="9" name="Dancepride Trophy Q 6 лет и мл. СОЛО  " dataDxfId="125"/>
    <tableColumn id="10" name="Dancepride Trophy Q+J 7 лет и мл. СОЛО  " dataDxfId="124"/>
    <tableColumn id="11" name="Dancepride Trophy W+CH+PL 6 лет и мл. СОЛО  " dataDxfId="123"/>
    <tableColumn id="12" name="Dancepride Trophy W+CH+PL 7 лет и мл. СОЛО  " dataDxfId="122"/>
    <tableColumn id="13" name="Зачет на N 7 и мл. Соло W" dataDxfId="121"/>
    <tableColumn id="14" name="Зачет на N 7 и мл. Соло Q" dataDxfId="120"/>
    <tableColumn id="16" name="Зачет на N 7 и мл. Соло CH" dataDxfId="119"/>
    <tableColumn id="17" name="Зачет на N 7 и мл. Соло J" dataDxfId="118"/>
    <tableColumn id="18" name="Зачет ШБТ 7 и мл. ПАРЫ W" dataDxfId="117"/>
    <tableColumn id="19" name="Зачет ШБТ 7 и мл. ПАРЫ CH" dataDxfId="116"/>
    <tableColumn id="20" name="Зачет ШБТ 7 и мл. ПАРЫ PL" dataDxfId="115"/>
    <tableColumn id="21" name="Зачет ШБТ 7 и мл. Соло W" dataDxfId="114"/>
    <tableColumn id="22" name="Зачет ШБТ 7 и мл. Соло CH" dataDxfId="113"/>
    <tableColumn id="23" name="Зачет ШБТ 7 и мл. Соло PL" dataDxfId="112"/>
    <tableColumn id="24" name="Классификация N 7 лет и мл. СОЛО  " dataDxfId="111"/>
    <tableColumn id="25" name="5 лет и мл.  Кубок Ча-Ча-Ча СОЛО" dataDxfId="110"/>
    <tableColumn id="26" name="7 лет и мл.  Кубок Ча-Ча-Ча ПАРЫ" dataDxfId="109"/>
    <tableColumn id="27" name="7 лет и мл.  Кубок Ча-Ча-Ча СОЛО" dataDxfId="108"/>
    <tableColumn id="28" name="7 лет и мл.  Кубок Джайва СОЛО" dataDxfId="107"/>
    <tableColumn id="29" name="5 лет и мл.  Кубок Польки СОЛО" dataDxfId="106"/>
    <tableColumn id="30" name="7 лет и мл.  Кубок Польки ПАРЫ" dataDxfId="105"/>
    <tableColumn id="31" name="7 лет и мл.  Кубок Польки СОЛО" dataDxfId="104"/>
    <tableColumn id="32" name="7 лет и мл.  Кубок Квикстепа СОЛО" dataDxfId="103"/>
    <tableColumn id="33" name="7 лет и мл.  Кубок Румбы СОЛО" dataDxfId="102"/>
    <tableColumn id="34" name="7 лет и мл.  Кубок Танго СОЛО" dataDxfId="101"/>
    <tableColumn id="35" name="5 лет и мл.  Кубок Вальса СОЛО" dataDxfId="100"/>
    <tableColumn id="36" name="7 лет и мл.  Кубок Вальса ПАРЫ" dataDxfId="99"/>
    <tableColumn id="37" name="7 лет и мл.  Кубок Вальса СОЛО" dataDxfId="98"/>
    <tableColumn id="38" name="Dancepride Trophy CH 9 лет и мл. СОЛО  " dataDxfId="97"/>
    <tableColumn id="39" name="Dancepride Trophy CH+J 9 лет и мл. СОЛО  " dataDxfId="96"/>
    <tableColumn id="40" name="Dancepride Trophy HH 9 лет и мл. СОЛО  " dataDxfId="95"/>
    <tableColumn id="41" name="Dancepride Trophy PL 9 лет и мл. СОЛО  " dataDxfId="94"/>
    <tableColumn id="42" name="Dancepride Trophy W 9 лет и мл. СОЛО  " dataDxfId="93"/>
    <tableColumn id="43" name="Dancepride Trophy W+CH+PL 9 лет и мл. СОЛО  " dataDxfId="92"/>
    <tableColumn id="44" name="Dancepride Trophy W+Q 9 лет и мл. СОЛО  " dataDxfId="91"/>
    <tableColumn id="45" name="Зачет на N 9 и мл. ПАРЫ W" dataDxfId="90"/>
    <tableColumn id="46" name="Зачет на N 9 и мл. ПАРЫ Q" dataDxfId="89"/>
    <tableColumn id="47" name="Зачет на N 9 и мл. ПАРЫ CH" dataDxfId="88"/>
    <tableColumn id="48" name="Зачет на N 9 и мл. ПАРЫ J" dataDxfId="87"/>
    <tableColumn id="49" name="Зачет на N 9 и мл. Соло W" dataDxfId="86"/>
    <tableColumn id="50" name="Зачет на N 9 и мл. Соло Q" dataDxfId="85"/>
    <tableColumn id="51" name="Зачет на N 9 и мл. Соло CH" dataDxfId="84"/>
    <tableColumn id="52" name="Зачет на N 9 и мл. Соло J" dataDxfId="83"/>
    <tableColumn id="53" name="Зачет ШБТ 9 и мл. ПАРЫ W" dataDxfId="82"/>
    <tableColumn id="54" name="Зачет ШБТ 9 и мл. ПАРЫ CH" dataDxfId="81"/>
    <tableColumn id="55" name="Зачет ШБТ 9 и мл. ПАРЫ PL" dataDxfId="80"/>
    <tableColumn id="56" name="Зачет ШБТ 9 и мл. Соло W" dataDxfId="79"/>
    <tableColumn id="57" name="Зачет ШБТ 9 и мл. Соло CH" dataDxfId="78"/>
    <tableColumn id="58" name="Зачет ШБТ 9 и мл. Соло J" dataDxfId="77"/>
    <tableColumn id="59" name="Классификация E 9 лет и мл. СОЛО  " dataDxfId="76"/>
    <tableColumn id="60" name="Классификация N 9 лет и мл. ПАРЫ  " dataDxfId="75"/>
    <tableColumn id="61" name="Классификация N 9 лет и мл. СОЛО  " dataDxfId="74"/>
    <tableColumn id="62" name="9 лет и мл.  Кубок Ча-Ча-Ча ПАРЫ" dataDxfId="73"/>
    <tableColumn id="63" name="9 лет и мл.  Кубок Ча-Ча-Ча СОЛО" dataDxfId="72"/>
    <tableColumn id="64" name="9 лет и мл.  Кубок Джайва ПАРЫ" dataDxfId="71"/>
    <tableColumn id="65" name="9 лет и мл.  Кубок Джайва СОЛО" dataDxfId="70"/>
    <tableColumn id="66" name="9 лет и мл.  Кубок Польки ПАРЫ" dataDxfId="69"/>
    <tableColumn id="67" name="9 лет и мл.  Кубок Польки СОЛО" dataDxfId="68"/>
    <tableColumn id="68" name="9 лет и мл.  Кубок Квикстепа ПАРЫ" dataDxfId="67"/>
    <tableColumn id="69" name="9 лет и мл.  Кубок Квикстепа СОЛО" dataDxfId="66"/>
    <tableColumn id="70" name="9 лет и мл.  Кубок Румбы СОЛО" dataDxfId="65"/>
    <tableColumn id="71" name="9 лет и мл.  Кубок Самбы СОЛО" dataDxfId="64"/>
    <tableColumn id="170" name="9 лет и мл.  Кубок Танго СОЛО" dataDxfId="63"/>
    <tableColumn id="171" name="9 лет и мл.  Кубок Венского Вальса СОЛО" dataDxfId="62"/>
    <tableColumn id="172" name="9 лет и мл.  Кубок Вальса ПАРЫ" dataDxfId="61"/>
    <tableColumn id="205" name="9 лет и мл.  Кубок Вальса СОЛО" dataDxfId="60"/>
    <tableColumn id="206" name="Dancepride Trophy CH+J 11 лет и мл. ПАРЫ  " dataDxfId="59"/>
    <tableColumn id="207" name="Dancepride Trophy CH+J 11 лет и мл. СОЛО  " dataDxfId="58"/>
    <tableColumn id="213" name="Dancepride Trophy Cha 10 лет и ст. СОЛО  " dataDxfId="57"/>
    <tableColumn id="215" name="Dancepride Trophy HH 10 лет и ст. СОЛО  " dataDxfId="56"/>
    <tableColumn id="216" name="Dancepride Trophy J 10 лет и ст. СОЛО  " dataDxfId="55"/>
    <tableColumn id="119" name="Dancepride Trophy Q 10 лет и ст. СОЛО  " dataDxfId="54"/>
    <tableColumn id="121" name="Dancepride Trophy R 10 лет и ст. СОЛО  " dataDxfId="53"/>
    <tableColumn id="122" name="Dancepride Trophy T 10 лет и ст. СОЛО  " dataDxfId="52"/>
    <tableColumn id="123" name="Dancepride Trophy W 10 лет и ст. СОЛО  " dataDxfId="51"/>
    <tableColumn id="129" name="Dancepride Trophy W+Q 11 лет и мл. ПАРЫ  " dataDxfId="50"/>
    <tableColumn id="130" name="Dancepride Trophy W+Q 11 лет и мл. СОЛО  " dataDxfId="49"/>
    <tableColumn id="131" name="Solo LA CH+R+J 10 лет и ст.  " dataDxfId="48"/>
    <tableColumn id="132" name="Зачет на N 10 и ст. Соло W" dataDxfId="47"/>
    <tableColumn id="133" name="Зачет на N 10 и ст. Соло Q" dataDxfId="46"/>
    <tableColumn id="134" name="Зачет на N 10 и ст. Соло CH" dataDxfId="45"/>
    <tableColumn id="135" name="Зачет на N 10 и ст. Соло J" dataDxfId="44"/>
    <tableColumn id="136" name="Зачет ШБТ 10 и ст. ПАРЫ W" dataDxfId="43"/>
    <tableColumn id="137" name="Зачет ШБТ 10 и ст. ПАРЫ CH" dataDxfId="42"/>
    <tableColumn id="138" name="Зачет ШБТ 10 и ст. ПАРЫ PL" dataDxfId="41"/>
    <tableColumn id="139" name="Зачет ШБТ 10 и ст. Соло W" dataDxfId="40"/>
    <tableColumn id="140" name="Зачет ШБТ 10 и ст. Соло CH" dataDxfId="39"/>
    <tableColumn id="141" name="Зачет ШБТ 10 и ст. Соло PL" dataDxfId="38"/>
    <tableColumn id="142" name="Классификация E 11 лет и мл. ПАРЫ  " dataDxfId="37"/>
    <tableColumn id="143" name="Классификация E 11 лет и мл. СОЛО  " dataDxfId="36"/>
    <tableColumn id="144" name="Классификация E 12 лет и ст. СОЛО  " dataDxfId="35"/>
    <tableColumn id="145" name="Классификация N 11 лет и мл. ПАРЫ  " dataDxfId="34"/>
    <tableColumn id="146" name="Классификация N 11 лет и мл. СОЛО  " dataDxfId="33"/>
    <tableColumn id="147" name="Классификация N 12 лет и ст. СОЛО  " dataDxfId="32"/>
    <tableColumn id="148" name="10 лет и ст.  Кубок Ча-Ча-Ча СОЛО" dataDxfId="31"/>
    <tableColumn id="149" name="11 лет и мл.  Кубок Ча-Ча-Ча ПАРЫ" dataDxfId="30"/>
    <tableColumn id="150" name="10 лет и ст.  Кубок Фокстрота СОЛО" dataDxfId="29"/>
    <tableColumn id="151" name="11 лет и мл.  Кубок Фокстрота ПАРЫ" dataDxfId="28"/>
    <tableColumn id="152" name="10 лет и ст.  Кубок Джайва СОЛО" dataDxfId="27"/>
    <tableColumn id="153" name="11 лет и мл.  Кубок Джайва ПАРЫ" dataDxfId="26"/>
    <tableColumn id="154" name="10 лет и ст.  Кубок Квикстепа СОЛО" dataDxfId="25"/>
    <tableColumn id="155" name="11 лет и мл.  Кубок Квикстепа ПАРЫ" dataDxfId="24"/>
    <tableColumn id="156" name="10 лет и ст.  Кубок Румбы СОЛО" dataDxfId="23"/>
    <tableColumn id="157" name="11 лет и мл.  Кубок Румбы ПАРЫ" dataDxfId="22"/>
    <tableColumn id="158" name="10 лет и ст.  Кубок Самбы СОЛО" dataDxfId="21"/>
    <tableColumn id="159" name="11 лет и мл.  Кубок Самбы ПАРЫ" dataDxfId="20"/>
    <tableColumn id="160" name="10 лет и ст.  Кубок Танго СОЛО" dataDxfId="19"/>
    <tableColumn id="161" name="11 лет и мл.  Кубок Танго ПАРЫ" dataDxfId="18"/>
    <tableColumn id="162" name="10 лет и ст.  Кубок Венского Вальса СОЛО" dataDxfId="17"/>
    <tableColumn id="163" name="11 лет и мл.  Кубок Венского Вальса ПАРЫ" dataDxfId="16"/>
    <tableColumn id="164" name="10 лет и ст.  Кубок Вальса СОЛО" dataDxfId="15"/>
    <tableColumn id="165" name="11 лет и мл.  Кубок Вальса ПАРЫ" dataDxfId="14"/>
    <tableColumn id="166" name="Суперкубок Dancepride Trophy W+Q+CH+S+J 12 лет и ст. ПАРЫ  " dataDxfId="12"/>
    <tableColumn id="5" name="РЕЙТИНГ DPT" dataDxfId="11"/>
    <tableColumn id="15" name="РЕЙТИНГ НТЛ" dataDxfId="10"/>
    <tableColumn id="117" name="РЕГ НТЛ" dataDxfId="13"/>
    <tableColumn id="118" name="РЕЙТ Q НТЛ" dataDxfId="9">
      <calculatedColumnFormula>PRODUCT(Таблица1[[#This Row],[РЕЙТИНГ НТЛ]:[РЕГ НТЛ]])</calculatedColumnFormula>
    </tableColumn>
    <tableColumn id="72" name="РЕЙТ Q DPT" dataDxfId="8">
      <calculatedColumnFormula>SUM(Таблица1[[#This Row],[РЕЙТИНГ DPT]:[РЕЙТИНГ НТЛ]])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5" name="Таблица242" displayName="Таблица242" ref="A1:F11" totalsRowShown="0">
  <autoFilter ref="A1:F11"/>
  <sortState ref="A2:F11">
    <sortCondition descending="1" ref="F1:F11"/>
  </sortState>
  <tableColumns count="6">
    <tableColumn id="1" name="Клубы"/>
    <tableColumn id="2" name="Руководители"/>
    <tableColumn id="3" name="N" dataDxfId="7"/>
    <tableColumn id="4" name="R" dataDxfId="4">
      <calculatedColumnFormula>PRODUCT(Таблица242[[#This Row],[N]]/110,100)</calculatedColumnFormula>
    </tableColumn>
    <tableColumn id="5" name="Q" dataDxfId="6"/>
    <tableColumn id="6" name="S" dataDxfId="5">
      <calculatedColumnFormula>SUM(Таблица242[[#This Row],[N]:[Q]])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Таблица2427" displayName="Таблица2427" ref="A1:F10" totalsRowShown="0">
  <autoFilter ref="A1:F10"/>
  <sortState ref="A2:F10">
    <sortCondition descending="1" ref="F1:F10"/>
  </sortState>
  <tableColumns count="6">
    <tableColumn id="1" name="Клубы"/>
    <tableColumn id="2" name="Руководители"/>
    <tableColumn id="3" name="N" dataDxfId="3"/>
    <tableColumn id="4" name="R" dataDxfId="0">
      <calculatedColumnFormula>PRODUCT(Таблица2427[[#This Row],[N]]/115,100)</calculatedColumnFormula>
    </tableColumn>
    <tableColumn id="5" name="Q" dataDxfId="2"/>
    <tableColumn id="6" name="S" dataDxfId="1">
      <calculatedColumnFormula>SUM(Таблица2427[[#This Row],[N]:[Q]])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mailto:sydykov@dancepride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790"/>
  <sheetViews>
    <sheetView zoomScale="80" zoomScaleNormal="80" workbookViewId="0">
      <selection activeCell="DX8" sqref="DX8"/>
    </sheetView>
  </sheetViews>
  <sheetFormatPr defaultRowHeight="15" x14ac:dyDescent="0.25"/>
  <cols>
    <col min="1" max="1" width="7.140625" style="2" customWidth="1"/>
    <col min="2" max="2" width="66" style="2" customWidth="1"/>
    <col min="3" max="3" width="23.42578125" style="2" customWidth="1"/>
    <col min="4" max="4" width="18.42578125" style="2" customWidth="1"/>
    <col min="5" max="15" width="3.7109375" style="2" customWidth="1"/>
    <col min="16" max="16" width="3.85546875" style="2" customWidth="1"/>
    <col min="17" max="51" width="3.7109375" style="2" customWidth="1"/>
    <col min="52" max="52" width="4.85546875" style="2" customWidth="1"/>
    <col min="53" max="134" width="3.7109375" style="2" customWidth="1"/>
    <col min="135" max="138" width="4.5703125" style="2" customWidth="1"/>
    <col min="139" max="139" width="3.42578125" style="2" customWidth="1"/>
    <col min="140" max="156" width="5" style="2" customWidth="1"/>
    <col min="157" max="159" width="5.42578125" style="2" customWidth="1"/>
    <col min="160" max="16384" width="9.140625" style="2"/>
  </cols>
  <sheetData>
    <row r="1" spans="1:124" x14ac:dyDescent="0.25">
      <c r="A1" s="1" t="s">
        <v>0</v>
      </c>
      <c r="E1" s="80"/>
      <c r="F1" s="80"/>
      <c r="G1" s="80"/>
      <c r="H1" s="80"/>
      <c r="I1" s="80"/>
      <c r="J1" s="80"/>
    </row>
    <row r="2" spans="1:124" x14ac:dyDescent="0.25">
      <c r="A2" s="1" t="s">
        <v>1</v>
      </c>
      <c r="B2" s="3"/>
      <c r="C2" s="4" t="s">
        <v>138</v>
      </c>
    </row>
    <row r="3" spans="1:124" x14ac:dyDescent="0.25">
      <c r="A3" s="1" t="s">
        <v>2</v>
      </c>
      <c r="B3" s="5"/>
      <c r="C3" s="4" t="s">
        <v>139</v>
      </c>
    </row>
    <row r="4" spans="1:124" x14ac:dyDescent="0.25">
      <c r="A4" s="1" t="s">
        <v>3</v>
      </c>
      <c r="C4" s="4" t="s">
        <v>4</v>
      </c>
    </row>
    <row r="5" spans="1:124" x14ac:dyDescent="0.25">
      <c r="A5" s="1" t="s">
        <v>5</v>
      </c>
      <c r="C5" s="4" t="s">
        <v>6</v>
      </c>
    </row>
    <row r="6" spans="1:124" x14ac:dyDescent="0.25">
      <c r="A6" s="1" t="s">
        <v>7</v>
      </c>
      <c r="C6" s="4">
        <v>89099827060</v>
      </c>
    </row>
    <row r="7" spans="1:124" x14ac:dyDescent="0.25">
      <c r="A7" s="1" t="s">
        <v>8</v>
      </c>
      <c r="B7" s="6"/>
      <c r="C7" s="7" t="s">
        <v>9</v>
      </c>
      <c r="D7" s="8"/>
      <c r="E7" s="2">
        <f>COUNT(Таблица1[Dancepride CH+PL 7 и мл ПАРЫ])</f>
        <v>6</v>
      </c>
      <c r="F7" s="2">
        <f>COUNT(Таблица1[Dancepride Trophy J 6 лет и мл. СОЛО  ])</f>
        <v>8</v>
      </c>
      <c r="G7" s="2">
        <f>COUNT(Таблица1[Dancepride Trophy Q 6 лет и мл. СОЛО  ])</f>
        <v>5</v>
      </c>
      <c r="H7" s="2">
        <f>COUNT(Таблица1[Dancepride Trophy Q+J 7 лет и мл. СОЛО  ])</f>
        <v>7</v>
      </c>
      <c r="I7" s="2">
        <f>COUNT(Таблица1[Dancepride Trophy W+CH+PL 6 лет и мл. СОЛО  ])</f>
        <v>11</v>
      </c>
      <c r="J7" s="2">
        <f>COUNT(Таблица1[Dancepride Trophy W+CH+PL 7 лет и мл. СОЛО  ])</f>
        <v>10</v>
      </c>
      <c r="K7" s="2">
        <f>COUNT(Таблица1[Зачет на N 7 и мл. Соло W])</f>
        <v>12</v>
      </c>
      <c r="L7" s="2">
        <f>COUNT(Таблица1[Зачет на N 7 и мл. Соло Q])</f>
        <v>12</v>
      </c>
      <c r="M7" s="2">
        <f>COUNT(Таблица1[Зачет на N 7 и мл. Соло CH])</f>
        <v>12</v>
      </c>
      <c r="N7" s="2">
        <f>COUNT(Таблица1[Зачет на N 7 и мл. Соло J])</f>
        <v>12</v>
      </c>
      <c r="O7" s="2">
        <f>COUNT(Таблица1[Зачет ШБТ 7 и мл. ПАРЫ W])</f>
        <v>6</v>
      </c>
      <c r="P7" s="2">
        <f>COUNT(Таблица1[Зачет ШБТ 7 и мл. ПАРЫ CH])</f>
        <v>6</v>
      </c>
      <c r="Q7" s="2">
        <f>COUNT(Таблица1[Зачет ШБТ 7 и мл. ПАРЫ PL])</f>
        <v>6</v>
      </c>
      <c r="R7" s="2">
        <f>COUNT(Таблица1[Зачет ШБТ 7 и мл. Соло W])</f>
        <v>64</v>
      </c>
      <c r="S7" s="2">
        <f>COUNT(Таблица1[Зачет ШБТ 7 и мл. Соло CH])</f>
        <v>64</v>
      </c>
      <c r="T7" s="2">
        <f>COUNT(Таблица1[Зачет ШБТ 7 и мл. Соло PL])</f>
        <v>64</v>
      </c>
      <c r="U7" s="2">
        <f>COUNT(Таблица1[Классификация N 7 лет и мл. СОЛО  ])</f>
        <v>6</v>
      </c>
      <c r="V7" s="2">
        <f>COUNT(Таблица1[5 лет и мл.  Кубок Ча-Ча-Ча СОЛО])</f>
        <v>5</v>
      </c>
      <c r="W7" s="2">
        <f>COUNT(Таблица1[7 лет и мл.  Кубок Ча-Ча-Ча ПАРЫ])</f>
        <v>8</v>
      </c>
      <c r="X7" s="2">
        <f>COUNT(Таблица1[7 лет и мл.  Кубок Ча-Ча-Ча СОЛО])</f>
        <v>7</v>
      </c>
      <c r="Y7" s="2">
        <f>COUNT(Таблица1[7 лет и мл.  Кубок Джайва СОЛО])</f>
        <v>6</v>
      </c>
      <c r="Z7" s="2">
        <f>COUNT(Таблица1[5 лет и мл.  Кубок Польки СОЛО])</f>
        <v>12</v>
      </c>
      <c r="AA7" s="2">
        <f>COUNT(Таблица1[7 лет и мл.  Кубок Польки ПАРЫ])</f>
        <v>6</v>
      </c>
      <c r="AB7" s="2">
        <f>COUNT(Таблица1[7 лет и мл.  Кубок Польки СОЛО])</f>
        <v>8</v>
      </c>
      <c r="AC7" s="2">
        <f>COUNT(Таблица1[7 лет и мл.  Кубок Квикстепа СОЛО])</f>
        <v>5</v>
      </c>
      <c r="AD7" s="2">
        <f>COUNT(Таблица1[7 лет и мл.  Кубок Румбы СОЛО])</f>
        <v>2</v>
      </c>
      <c r="AE7" s="2">
        <f>COUNT(Таблица1[7 лет и мл.  Кубок Танго СОЛО])</f>
        <v>5</v>
      </c>
      <c r="AF7" s="2">
        <f>COUNT(Таблица1[5 лет и мл.  Кубок Вальса СОЛО])</f>
        <v>8</v>
      </c>
      <c r="AG7" s="2">
        <f>COUNT(Таблица1[7 лет и мл.  Кубок Вальса ПАРЫ])</f>
        <v>9</v>
      </c>
      <c r="AH7" s="2">
        <f>COUNT(Таблица1[7 лет и мл.  Кубок Вальса СОЛО])</f>
        <v>8</v>
      </c>
      <c r="AI7" s="2">
        <f>COUNT(Таблица1[Dancepride Trophy CH 9 лет и мл. СОЛО  ])</f>
        <v>5</v>
      </c>
      <c r="AJ7" s="2">
        <f>COUNT(Таблица1[Dancepride Trophy CH+J 9 лет и мл. СОЛО  ])</f>
        <v>8</v>
      </c>
      <c r="AK7" s="2">
        <f>COUNT(Таблица1[Dancepride Trophy HH 9 лет и мл. СОЛО  ])</f>
        <v>6</v>
      </c>
      <c r="AL7" s="2">
        <f>COUNT(Таблица1[Dancepride Trophy PL 9 лет и мл. СОЛО  ])</f>
        <v>4</v>
      </c>
      <c r="AM7" s="2">
        <f>COUNT(Таблица1[Dancepride Trophy W 9 лет и мл. СОЛО  ])</f>
        <v>6</v>
      </c>
      <c r="AN7" s="2">
        <f>COUNT(Таблица1[Dancepride Trophy W+CH+PL 9 лет и мл. СОЛО  ])</f>
        <v>8</v>
      </c>
      <c r="AO7" s="2">
        <f>COUNT(Таблица1[Dancepride Trophy W+Q 9 лет и мл. СОЛО  ])</f>
        <v>8</v>
      </c>
      <c r="AP7" s="2">
        <f>COUNT(Таблица1[Зачет на N 9 и мл. ПАРЫ W])</f>
        <v>3</v>
      </c>
      <c r="AQ7" s="2">
        <f>COUNT(Таблица1[Зачет на N 9 и мл. ПАРЫ Q])</f>
        <v>3</v>
      </c>
      <c r="AR7" s="2">
        <f>COUNT(Таблица1[Зачет на N 9 и мл. ПАРЫ CH])</f>
        <v>3</v>
      </c>
      <c r="AS7" s="2">
        <f>COUNT(Таблица1[Зачет на N 9 и мл. ПАРЫ J])</f>
        <v>3</v>
      </c>
      <c r="AT7" s="2">
        <f>COUNT(Таблица1[Зачет на N 9 и мл. Соло W])</f>
        <v>15</v>
      </c>
      <c r="AU7" s="2">
        <f>COUNT(Таблица1[Зачет на N 9 и мл. Соло Q])</f>
        <v>15</v>
      </c>
      <c r="AV7" s="2">
        <f>COUNT(Таблица1[Зачет на N 9 и мл. Соло CH])</f>
        <v>15</v>
      </c>
      <c r="AW7" s="2">
        <f>COUNT(Таблица1[Зачет на N 9 и мл. Соло J])</f>
        <v>15</v>
      </c>
      <c r="AX7" s="2">
        <f>COUNT(Таблица1[Зачет ШБТ 9 и мл. ПАРЫ W])</f>
        <v>5</v>
      </c>
      <c r="AY7" s="2">
        <f>COUNT(Таблица1[Зачет ШБТ 9 и мл. ПАРЫ CH])</f>
        <v>5</v>
      </c>
      <c r="AZ7" s="2">
        <f>COUNT(Таблица1[Зачет ШБТ 9 и мл. ПАРЫ PL])</f>
        <v>5</v>
      </c>
      <c r="BA7" s="2">
        <f>COUNT(Таблица1[Зачет ШБТ 9 и мл. Соло W])</f>
        <v>19</v>
      </c>
      <c r="BB7" s="2">
        <f>COUNT(Таблица1[Зачет ШБТ 9 и мл. Соло CH])</f>
        <v>19</v>
      </c>
      <c r="BC7" s="2">
        <f>COUNT(Таблица1[Зачет ШБТ 9 и мл. Соло J])</f>
        <v>19</v>
      </c>
      <c r="BD7" s="2">
        <f>COUNT(Таблица1[Классификация E 9 лет и мл. СОЛО  ])</f>
        <v>2</v>
      </c>
      <c r="BE7" s="2">
        <f>COUNT(Таблица1[Классификация N 9 лет и мл. ПАРЫ  ])</f>
        <v>1</v>
      </c>
      <c r="BF7" s="2">
        <f>COUNT(Таблица1[Классификация N 9 лет и мл. СОЛО  ])</f>
        <v>9</v>
      </c>
      <c r="BG7" s="2">
        <f>COUNT(Таблица1[9 лет и мл.  Кубок Ча-Ча-Ча ПАРЫ])</f>
        <v>8</v>
      </c>
      <c r="BH7" s="2">
        <f>COUNT(Таблица1[9 лет и мл.  Кубок Ча-Ча-Ча СОЛО])</f>
        <v>6</v>
      </c>
      <c r="BI7" s="2">
        <f>COUNT(Таблица1[9 лет и мл.  Кубок Джайва ПАРЫ])</f>
        <v>4</v>
      </c>
      <c r="BJ7" s="2">
        <f>COUNT(Таблица1[9 лет и мл.  Кубок Джайва СОЛО])</f>
        <v>8</v>
      </c>
      <c r="BK7" s="2">
        <f>COUNT(Таблица1[9 лет и мл.  Кубок Польки ПАРЫ])</f>
        <v>6</v>
      </c>
      <c r="BL7" s="2">
        <f>COUNT(Таблица1[9 лет и мл.  Кубок Польки СОЛО])</f>
        <v>7</v>
      </c>
      <c r="BM7" s="2">
        <f>COUNT(Таблица1[9 лет и мл.  Кубок Квикстепа ПАРЫ])</f>
        <v>3</v>
      </c>
      <c r="BN7" s="2">
        <f>COUNT(Таблица1[9 лет и мл.  Кубок Квикстепа СОЛО])</f>
        <v>9</v>
      </c>
      <c r="BO7" s="2">
        <f>COUNT(Таблица1[9 лет и мл.  Кубок Румбы СОЛО])</f>
        <v>8</v>
      </c>
      <c r="BP7" s="2">
        <f>COUNT(Таблица1[9 лет и мл.  Кубок Самбы СОЛО])</f>
        <v>8</v>
      </c>
      <c r="BQ7" s="2">
        <f>COUNT(#REF!)</f>
        <v>0</v>
      </c>
      <c r="BR7" s="2">
        <f>COUNT(#REF!)</f>
        <v>0</v>
      </c>
      <c r="BS7" s="2">
        <f>COUNT(#REF!)</f>
        <v>0</v>
      </c>
      <c r="BT7" s="2">
        <f>COUNT(#REF!)</f>
        <v>0</v>
      </c>
      <c r="BU7" s="2">
        <f>COUNT(#REF!)</f>
        <v>0</v>
      </c>
      <c r="BV7" s="2">
        <f>COUNT(#REF!)</f>
        <v>0</v>
      </c>
      <c r="BW7" s="2">
        <f>COUNT(#REF!)</f>
        <v>0</v>
      </c>
      <c r="BX7" s="2">
        <f>COUNT(#REF!)</f>
        <v>0</v>
      </c>
      <c r="BY7" s="2">
        <f>COUNT(#REF!)</f>
        <v>0</v>
      </c>
      <c r="BZ7" s="2">
        <f>COUNT(#REF!)</f>
        <v>0</v>
      </c>
      <c r="CA7" s="2">
        <f>COUNT(#REF!)</f>
        <v>0</v>
      </c>
      <c r="CB7" s="2">
        <f>COUNT(#REF!)</f>
        <v>0</v>
      </c>
      <c r="CC7" s="2">
        <f>COUNT(#REF!)</f>
        <v>0</v>
      </c>
      <c r="CD7" s="2">
        <f>COUNT(#REF!)</f>
        <v>0</v>
      </c>
      <c r="CE7" s="2">
        <f>COUNT(#REF!)</f>
        <v>0</v>
      </c>
      <c r="CF7" s="2">
        <f>COUNT(#REF!)</f>
        <v>0</v>
      </c>
      <c r="CG7" s="2">
        <f>COUNT(#REF!)</f>
        <v>0</v>
      </c>
      <c r="CH7" s="2">
        <f>COUNT(#REF!)</f>
        <v>0</v>
      </c>
      <c r="CI7" s="2">
        <f>COUNT(#REF!)</f>
        <v>0</v>
      </c>
      <c r="CJ7" s="2">
        <f>COUNT(#REF!)</f>
        <v>0</v>
      </c>
      <c r="CK7" s="2">
        <f>COUNT(#REF!)</f>
        <v>0</v>
      </c>
      <c r="CL7" s="2">
        <f>COUNT(#REF!)</f>
        <v>0</v>
      </c>
      <c r="CM7" s="2">
        <f>COUNT(#REF!)</f>
        <v>0</v>
      </c>
      <c r="CN7" s="2">
        <f>COUNT(#REF!)</f>
        <v>0</v>
      </c>
      <c r="CO7" s="2">
        <f>COUNT(#REF!)</f>
        <v>0</v>
      </c>
      <c r="CP7" s="2">
        <f>COUNT(#REF!)</f>
        <v>0</v>
      </c>
      <c r="CQ7" s="2">
        <f>COUNT(#REF!)</f>
        <v>0</v>
      </c>
      <c r="CR7" s="2">
        <f>COUNT(#REF!)</f>
        <v>0</v>
      </c>
      <c r="CS7" s="2">
        <f>COUNT(#REF!)</f>
        <v>0</v>
      </c>
      <c r="CT7" s="2">
        <f>COUNT(#REF!)</f>
        <v>0</v>
      </c>
      <c r="CU7" s="2">
        <f>COUNT(#REF!)</f>
        <v>0</v>
      </c>
      <c r="CV7" s="2">
        <f>COUNT(#REF!)</f>
        <v>0</v>
      </c>
      <c r="CW7" s="2">
        <f>COUNT(#REF!)</f>
        <v>0</v>
      </c>
      <c r="CX7" s="2">
        <f>COUNT(#REF!)</f>
        <v>0</v>
      </c>
      <c r="CY7" s="2">
        <f>COUNT(#REF!)</f>
        <v>0</v>
      </c>
      <c r="CZ7" s="2">
        <f>COUNT(#REF!)</f>
        <v>0</v>
      </c>
      <c r="DA7" s="2">
        <f>COUNT(#REF!)</f>
        <v>0</v>
      </c>
      <c r="DB7" s="2">
        <f>COUNT(#REF!)</f>
        <v>0</v>
      </c>
      <c r="DC7" s="2">
        <f>COUNT(#REF!)</f>
        <v>0</v>
      </c>
      <c r="DD7" s="2">
        <f>COUNT(#REF!)</f>
        <v>0</v>
      </c>
      <c r="DE7" s="2">
        <f>COUNT(#REF!)</f>
        <v>0</v>
      </c>
      <c r="DF7" s="2">
        <f>COUNT(#REF!)</f>
        <v>0</v>
      </c>
      <c r="DG7" s="2">
        <f>COUNT(#REF!)</f>
        <v>0</v>
      </c>
      <c r="DH7" s="2">
        <f>COUNT(#REF!)</f>
        <v>0</v>
      </c>
      <c r="DI7" s="2">
        <f>COUNT(#REF!)</f>
        <v>0</v>
      </c>
      <c r="DJ7" s="2">
        <f>COUNT(#REF!)</f>
        <v>0</v>
      </c>
      <c r="DK7" s="2">
        <f>COUNT(#REF!)</f>
        <v>0</v>
      </c>
      <c r="DL7" s="2">
        <f>COUNT(#REF!)</f>
        <v>0</v>
      </c>
      <c r="DM7" s="2">
        <f>COUNT(#REF!)</f>
        <v>0</v>
      </c>
      <c r="DN7" s="2">
        <f>COUNT(#REF!)</f>
        <v>0</v>
      </c>
      <c r="DO7" s="2">
        <f>COUNT(#REF!)</f>
        <v>0</v>
      </c>
    </row>
    <row r="8" spans="1:124" ht="239.25" customHeight="1" x14ac:dyDescent="0.25">
      <c r="A8" s="9" t="s">
        <v>10</v>
      </c>
      <c r="B8" s="10" t="s">
        <v>11</v>
      </c>
      <c r="C8" s="10" t="s">
        <v>12</v>
      </c>
      <c r="D8" s="10" t="s">
        <v>13</v>
      </c>
      <c r="E8" s="53" t="s">
        <v>140</v>
      </c>
      <c r="F8" s="53" t="s">
        <v>142</v>
      </c>
      <c r="G8" s="53" t="s">
        <v>143</v>
      </c>
      <c r="H8" s="53" t="s">
        <v>144</v>
      </c>
      <c r="I8" s="53" t="s">
        <v>146</v>
      </c>
      <c r="J8" s="53" t="s">
        <v>14</v>
      </c>
      <c r="K8" s="11" t="s">
        <v>15</v>
      </c>
      <c r="L8" s="11" t="s">
        <v>16</v>
      </c>
      <c r="M8" s="11" t="s">
        <v>17</v>
      </c>
      <c r="N8" s="11" t="s">
        <v>18</v>
      </c>
      <c r="O8" s="11" t="s">
        <v>19</v>
      </c>
      <c r="P8" s="11" t="s">
        <v>20</v>
      </c>
      <c r="Q8" s="11" t="s">
        <v>21</v>
      </c>
      <c r="R8" s="28" t="s">
        <v>22</v>
      </c>
      <c r="S8" s="28" t="s">
        <v>23</v>
      </c>
      <c r="T8" s="28" t="s">
        <v>24</v>
      </c>
      <c r="U8" s="62" t="s">
        <v>25</v>
      </c>
      <c r="V8" s="45" t="s">
        <v>26</v>
      </c>
      <c r="W8" s="62" t="s">
        <v>27</v>
      </c>
      <c r="X8" s="62" t="s">
        <v>28</v>
      </c>
      <c r="Y8" s="62" t="s">
        <v>29</v>
      </c>
      <c r="Z8" s="62" t="s">
        <v>30</v>
      </c>
      <c r="AA8" s="45" t="s">
        <v>31</v>
      </c>
      <c r="AB8" s="45" t="s">
        <v>32</v>
      </c>
      <c r="AC8" s="45" t="s">
        <v>33</v>
      </c>
      <c r="AD8" s="45" t="s">
        <v>181</v>
      </c>
      <c r="AE8" s="45" t="s">
        <v>182</v>
      </c>
      <c r="AF8" s="45" t="s">
        <v>34</v>
      </c>
      <c r="AG8" s="45" t="s">
        <v>35</v>
      </c>
      <c r="AH8" s="45" t="s">
        <v>36</v>
      </c>
      <c r="AI8" s="53" t="s">
        <v>37</v>
      </c>
      <c r="AJ8" s="53" t="s">
        <v>38</v>
      </c>
      <c r="AK8" s="53" t="s">
        <v>39</v>
      </c>
      <c r="AL8" s="53" t="s">
        <v>187</v>
      </c>
      <c r="AM8" s="53" t="s">
        <v>40</v>
      </c>
      <c r="AN8" s="63" t="s">
        <v>41</v>
      </c>
      <c r="AO8" s="64" t="s">
        <v>42</v>
      </c>
      <c r="AP8" s="12" t="s">
        <v>43</v>
      </c>
      <c r="AQ8" s="12" t="s">
        <v>44</v>
      </c>
      <c r="AR8" s="12" t="s">
        <v>45</v>
      </c>
      <c r="AS8" s="12" t="s">
        <v>46</v>
      </c>
      <c r="AT8" s="11" t="s">
        <v>47</v>
      </c>
      <c r="AU8" s="11" t="s">
        <v>48</v>
      </c>
      <c r="AV8" s="11" t="s">
        <v>49</v>
      </c>
      <c r="AW8" s="11" t="s">
        <v>50</v>
      </c>
      <c r="AX8" s="11" t="s">
        <v>51</v>
      </c>
      <c r="AY8" s="11" t="s">
        <v>52</v>
      </c>
      <c r="AZ8" s="11" t="s">
        <v>53</v>
      </c>
      <c r="BA8" s="11" t="s">
        <v>54</v>
      </c>
      <c r="BB8" s="11" t="s">
        <v>55</v>
      </c>
      <c r="BC8" s="11" t="s">
        <v>56</v>
      </c>
      <c r="BD8" s="45" t="s">
        <v>57</v>
      </c>
      <c r="BE8" s="45" t="s">
        <v>58</v>
      </c>
      <c r="BF8" s="45" t="s">
        <v>59</v>
      </c>
      <c r="BG8" s="45" t="s">
        <v>60</v>
      </c>
      <c r="BH8" s="45" t="s">
        <v>61</v>
      </c>
      <c r="BI8" s="45" t="s">
        <v>62</v>
      </c>
      <c r="BJ8" s="45" t="s">
        <v>63</v>
      </c>
      <c r="BK8" s="45" t="s">
        <v>64</v>
      </c>
      <c r="BL8" s="45" t="s">
        <v>65</v>
      </c>
      <c r="BM8" s="45" t="s">
        <v>66</v>
      </c>
      <c r="BN8" s="45" t="s">
        <v>67</v>
      </c>
      <c r="BO8" s="45" t="s">
        <v>68</v>
      </c>
      <c r="BP8" s="45" t="s">
        <v>69</v>
      </c>
      <c r="BQ8" s="45" t="s">
        <v>70</v>
      </c>
      <c r="BR8" s="45" t="s">
        <v>71</v>
      </c>
      <c r="BS8" s="45" t="s">
        <v>72</v>
      </c>
      <c r="BT8" s="45" t="s">
        <v>73</v>
      </c>
      <c r="BU8" s="53" t="s">
        <v>74</v>
      </c>
      <c r="BV8" s="53" t="s">
        <v>75</v>
      </c>
      <c r="BW8" s="53" t="s">
        <v>199</v>
      </c>
      <c r="BX8" s="53" t="s">
        <v>200</v>
      </c>
      <c r="BY8" s="53" t="s">
        <v>201</v>
      </c>
      <c r="BZ8" s="53" t="s">
        <v>203</v>
      </c>
      <c r="CA8" s="53" t="s">
        <v>204</v>
      </c>
      <c r="CB8" s="53" t="s">
        <v>205</v>
      </c>
      <c r="CC8" s="53" t="s">
        <v>206</v>
      </c>
      <c r="CD8" s="53" t="s">
        <v>76</v>
      </c>
      <c r="CE8" s="53" t="s">
        <v>77</v>
      </c>
      <c r="CF8" s="45" t="s">
        <v>78</v>
      </c>
      <c r="CG8" s="11" t="s">
        <v>79</v>
      </c>
      <c r="CH8" s="11" t="s">
        <v>80</v>
      </c>
      <c r="CI8" s="11" t="s">
        <v>81</v>
      </c>
      <c r="CJ8" s="11" t="s">
        <v>82</v>
      </c>
      <c r="CK8" s="11" t="s">
        <v>207</v>
      </c>
      <c r="CL8" s="11" t="s">
        <v>208</v>
      </c>
      <c r="CM8" s="11" t="s">
        <v>209</v>
      </c>
      <c r="CN8" s="11" t="s">
        <v>83</v>
      </c>
      <c r="CO8" s="11" t="s">
        <v>84</v>
      </c>
      <c r="CP8" s="11" t="s">
        <v>85</v>
      </c>
      <c r="CQ8" s="45" t="s">
        <v>86</v>
      </c>
      <c r="CR8" s="45" t="s">
        <v>87</v>
      </c>
      <c r="CS8" s="45" t="s">
        <v>88</v>
      </c>
      <c r="CT8" s="45" t="s">
        <v>89</v>
      </c>
      <c r="CU8" s="45" t="s">
        <v>90</v>
      </c>
      <c r="CV8" s="45" t="s">
        <v>91</v>
      </c>
      <c r="CW8" s="45" t="s">
        <v>92</v>
      </c>
      <c r="CX8" s="45" t="s">
        <v>191</v>
      </c>
      <c r="CY8" s="45" t="s">
        <v>93</v>
      </c>
      <c r="CZ8" s="45" t="s">
        <v>212</v>
      </c>
      <c r="DA8" s="45" t="s">
        <v>94</v>
      </c>
      <c r="DB8" s="45" t="s">
        <v>213</v>
      </c>
      <c r="DC8" s="45" t="s">
        <v>95</v>
      </c>
      <c r="DD8" s="45" t="s">
        <v>214</v>
      </c>
      <c r="DE8" s="45" t="s">
        <v>96</v>
      </c>
      <c r="DF8" s="45" t="s">
        <v>215</v>
      </c>
      <c r="DG8" s="45" t="s">
        <v>97</v>
      </c>
      <c r="DH8" s="45" t="s">
        <v>216</v>
      </c>
      <c r="DI8" s="45" t="s">
        <v>98</v>
      </c>
      <c r="DJ8" s="45" t="s">
        <v>217</v>
      </c>
      <c r="DK8" s="45" t="s">
        <v>99</v>
      </c>
      <c r="DL8" s="45" t="s">
        <v>219</v>
      </c>
      <c r="DM8" s="45" t="s">
        <v>100</v>
      </c>
      <c r="DN8" s="45" t="s">
        <v>183</v>
      </c>
      <c r="DO8" s="53" t="s">
        <v>220</v>
      </c>
      <c r="DP8" s="67" t="s">
        <v>439</v>
      </c>
      <c r="DQ8" s="68" t="s">
        <v>440</v>
      </c>
      <c r="DR8" s="69" t="s">
        <v>101</v>
      </c>
      <c r="DS8" s="71" t="s">
        <v>441</v>
      </c>
      <c r="DT8" s="72" t="s">
        <v>442</v>
      </c>
    </row>
    <row r="9" spans="1:124" x14ac:dyDescent="0.25">
      <c r="A9" s="29">
        <v>144</v>
      </c>
      <c r="B9" s="14" t="s">
        <v>434</v>
      </c>
      <c r="C9" s="14" t="s">
        <v>106</v>
      </c>
      <c r="D9" s="30" t="s">
        <v>221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>
        <v>1</v>
      </c>
      <c r="DP9" s="65">
        <v>6</v>
      </c>
      <c r="DQ9" s="66">
        <v>0</v>
      </c>
      <c r="DR9" s="39">
        <v>0.5</v>
      </c>
      <c r="DS9" s="81">
        <f>PRODUCT(Таблица1[[#This Row],[РЕЙТИНГ НТЛ]:[РЕГ НТЛ]])</f>
        <v>0</v>
      </c>
      <c r="DT9" s="74">
        <f>SUM(Таблица1[[#This Row],[РЕЙТИНГ DPT]:[РЕЙТИНГ НТЛ]])</f>
        <v>6</v>
      </c>
    </row>
    <row r="10" spans="1:124" x14ac:dyDescent="0.25">
      <c r="A10" s="29">
        <v>147</v>
      </c>
      <c r="B10" s="14" t="s">
        <v>417</v>
      </c>
      <c r="C10" s="14" t="s">
        <v>102</v>
      </c>
      <c r="D10" s="30" t="s">
        <v>103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>
        <v>2</v>
      </c>
      <c r="DP10" s="55">
        <v>4</v>
      </c>
      <c r="DQ10" s="66">
        <v>0</v>
      </c>
      <c r="DR10" s="15">
        <v>1</v>
      </c>
      <c r="DS10" s="73">
        <f>PRODUCT(Таблица1[[#This Row],[РЕЙТИНГ НТЛ]:[РЕГ НТЛ]])</f>
        <v>0</v>
      </c>
      <c r="DT10" s="74">
        <f>SUM(Таблица1[[#This Row],[РЕЙТИНГ DPT]:[РЕЙТИНГ НТЛ]])</f>
        <v>4</v>
      </c>
    </row>
    <row r="11" spans="1:124" x14ac:dyDescent="0.25">
      <c r="A11" s="29">
        <v>162</v>
      </c>
      <c r="B11" s="14" t="s">
        <v>428</v>
      </c>
      <c r="C11" s="14" t="s">
        <v>111</v>
      </c>
      <c r="D11" s="30" t="s">
        <v>112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>
        <v>3</v>
      </c>
      <c r="DP11" s="55">
        <v>4</v>
      </c>
      <c r="DQ11" s="66">
        <v>0</v>
      </c>
      <c r="DR11" s="39">
        <v>0</v>
      </c>
      <c r="DS11" s="73">
        <f>PRODUCT(Таблица1[[#This Row],[РЕЙТИНГ НТЛ]:[РЕГ НТЛ]])</f>
        <v>0</v>
      </c>
      <c r="DT11" s="74">
        <f>SUM(Таблица1[[#This Row],[РЕЙТИНГ DPT]:[РЕЙТИНГ НТЛ]])</f>
        <v>4</v>
      </c>
    </row>
    <row r="12" spans="1:124" x14ac:dyDescent="0.25">
      <c r="A12" s="29">
        <v>142</v>
      </c>
      <c r="B12" s="14" t="s">
        <v>419</v>
      </c>
      <c r="C12" s="14" t="s">
        <v>102</v>
      </c>
      <c r="D12" s="30" t="s">
        <v>103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>
        <v>4</v>
      </c>
      <c r="DP12" s="55">
        <v>2</v>
      </c>
      <c r="DQ12" s="66">
        <v>0</v>
      </c>
      <c r="DR12" s="39">
        <v>1</v>
      </c>
      <c r="DS12" s="73">
        <f>PRODUCT(Таблица1[[#This Row],[РЕЙТИНГ НТЛ]:[РЕГ НТЛ]])</f>
        <v>0</v>
      </c>
      <c r="DT12" s="74">
        <f>SUM(Таблица1[[#This Row],[РЕЙТИНГ DPT]:[РЕЙТИНГ НТЛ]])</f>
        <v>2</v>
      </c>
    </row>
    <row r="13" spans="1:124" x14ac:dyDescent="0.25">
      <c r="A13" s="29">
        <v>160</v>
      </c>
      <c r="B13" s="14" t="s">
        <v>422</v>
      </c>
      <c r="C13" s="14" t="s">
        <v>102</v>
      </c>
      <c r="D13" s="30" t="s">
        <v>103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>
        <v>5</v>
      </c>
      <c r="DP13" s="55">
        <v>2</v>
      </c>
      <c r="DQ13" s="66">
        <v>0</v>
      </c>
      <c r="DR13" s="39">
        <v>1</v>
      </c>
      <c r="DS13" s="73">
        <f>PRODUCT(Таблица1[[#This Row],[РЕЙТИНГ НТЛ]:[РЕГ НТЛ]])</f>
        <v>0</v>
      </c>
      <c r="DT13" s="74">
        <f>SUM(Таблица1[[#This Row],[РЕЙТИНГ DPT]:[РЕЙТИНГ НТЛ]])</f>
        <v>2</v>
      </c>
    </row>
    <row r="14" spans="1:124" x14ac:dyDescent="0.25">
      <c r="A14" s="29">
        <v>166</v>
      </c>
      <c r="B14" s="14" t="s">
        <v>437</v>
      </c>
      <c r="C14" s="14" t="s">
        <v>190</v>
      </c>
      <c r="D14" s="30" t="s">
        <v>185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>
        <v>6</v>
      </c>
      <c r="DP14" s="55">
        <v>2</v>
      </c>
      <c r="DQ14" s="66">
        <v>0</v>
      </c>
      <c r="DR14" s="15">
        <v>0</v>
      </c>
      <c r="DS14" s="73">
        <f>PRODUCT(Таблица1[[#This Row],[РЕЙТИНГ НТЛ]:[РЕГ НТЛ]])</f>
        <v>0</v>
      </c>
      <c r="DT14" s="74">
        <f>SUM(Таблица1[[#This Row],[РЕЙТИНГ DPT]:[РЕЙТИНГ НТЛ]])</f>
        <v>2</v>
      </c>
    </row>
    <row r="15" spans="1:124" x14ac:dyDescent="0.25">
      <c r="A15" s="29">
        <v>146</v>
      </c>
      <c r="B15" s="14" t="s">
        <v>425</v>
      </c>
      <c r="C15" s="14" t="s">
        <v>102</v>
      </c>
      <c r="D15" s="30" t="s">
        <v>103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>
        <v>1</v>
      </c>
      <c r="DO15" s="30"/>
      <c r="DP15" s="55">
        <v>0</v>
      </c>
      <c r="DQ15" s="47">
        <v>6</v>
      </c>
      <c r="DR15" s="39">
        <v>1</v>
      </c>
      <c r="DS15" s="73">
        <f>PRODUCT(Таблица1[[#This Row],[РЕЙТИНГ НТЛ]:[РЕГ НТЛ]])</f>
        <v>6</v>
      </c>
      <c r="DT15" s="74">
        <f>SUM(Таблица1[[#This Row],[РЕЙТИНГ DPT]:[РЕЙТИНГ НТЛ]])</f>
        <v>6</v>
      </c>
    </row>
    <row r="16" spans="1:124" x14ac:dyDescent="0.25">
      <c r="A16" s="29">
        <v>45</v>
      </c>
      <c r="B16" s="14" t="s">
        <v>430</v>
      </c>
      <c r="C16" s="14" t="s">
        <v>104</v>
      </c>
      <c r="D16" s="30" t="s">
        <v>105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>
        <v>2</v>
      </c>
      <c r="DO16" s="30"/>
      <c r="DP16" s="55">
        <v>0</v>
      </c>
      <c r="DQ16" s="47">
        <v>4</v>
      </c>
      <c r="DR16" s="15">
        <v>1</v>
      </c>
      <c r="DS16" s="73">
        <f>PRODUCT(Таблица1[[#This Row],[РЕЙТИНГ НТЛ]:[РЕГ НТЛ]])</f>
        <v>4</v>
      </c>
      <c r="DT16" s="74">
        <f>SUM(Таблица1[[#This Row],[РЕЙТИНГ DPT]:[РЕЙТИНГ НТЛ]])</f>
        <v>4</v>
      </c>
    </row>
    <row r="17" spans="1:124" x14ac:dyDescent="0.25">
      <c r="A17" s="29">
        <v>138</v>
      </c>
      <c r="B17" s="14" t="s">
        <v>421</v>
      </c>
      <c r="C17" s="14" t="s">
        <v>102</v>
      </c>
      <c r="D17" s="30" t="s">
        <v>103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>
        <v>3</v>
      </c>
      <c r="DO17" s="30"/>
      <c r="DP17" s="55">
        <v>0</v>
      </c>
      <c r="DQ17" s="47">
        <v>4</v>
      </c>
      <c r="DR17" s="31">
        <v>1</v>
      </c>
      <c r="DS17" s="73">
        <f>PRODUCT(Таблица1[[#This Row],[РЕЙТИНГ НТЛ]:[РЕГ НТЛ]])</f>
        <v>4</v>
      </c>
      <c r="DT17" s="74">
        <f>SUM(Таблица1[[#This Row],[РЕЙТИНГ DPT]:[РЕЙТИНГ НТЛ]])</f>
        <v>4</v>
      </c>
    </row>
    <row r="18" spans="1:124" x14ac:dyDescent="0.25">
      <c r="A18" s="29">
        <v>158</v>
      </c>
      <c r="B18" s="14" t="s">
        <v>415</v>
      </c>
      <c r="C18" s="14" t="s">
        <v>102</v>
      </c>
      <c r="D18" s="30" t="s">
        <v>103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>
        <v>4</v>
      </c>
      <c r="DO18" s="30"/>
      <c r="DP18" s="55">
        <v>0</v>
      </c>
      <c r="DQ18" s="47">
        <v>2</v>
      </c>
      <c r="DR18" s="31">
        <v>1</v>
      </c>
      <c r="DS18" s="73">
        <f>PRODUCT(Таблица1[[#This Row],[РЕЙТИНГ НТЛ]:[РЕГ НТЛ]])</f>
        <v>2</v>
      </c>
      <c r="DT18" s="74">
        <f>SUM(Таблица1[[#This Row],[РЕЙТИНГ DPT]:[РЕЙТИНГ НТЛ]])</f>
        <v>2</v>
      </c>
    </row>
    <row r="19" spans="1:124" x14ac:dyDescent="0.25">
      <c r="A19" s="29">
        <v>134</v>
      </c>
      <c r="B19" s="14" t="s">
        <v>431</v>
      </c>
      <c r="C19" s="14" t="s">
        <v>104</v>
      </c>
      <c r="D19" s="30" t="s">
        <v>105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>
        <v>5</v>
      </c>
      <c r="DO19" s="30"/>
      <c r="DP19" s="55">
        <v>0</v>
      </c>
      <c r="DQ19" s="47">
        <v>2</v>
      </c>
      <c r="DR19" s="16">
        <v>1</v>
      </c>
      <c r="DS19" s="73">
        <f>PRODUCT(Таблица1[[#This Row],[РЕЙТИНГ НТЛ]:[РЕГ НТЛ]])</f>
        <v>2</v>
      </c>
      <c r="DT19" s="74">
        <f>SUM(Таблица1[[#This Row],[РЕЙТИНГ DPT]:[РЕЙТИНГ НТЛ]])</f>
        <v>2</v>
      </c>
    </row>
    <row r="20" spans="1:124" x14ac:dyDescent="0.25">
      <c r="A20" s="29">
        <v>137</v>
      </c>
      <c r="B20" s="30" t="s">
        <v>380</v>
      </c>
      <c r="C20" s="14" t="s">
        <v>102</v>
      </c>
      <c r="D20" s="30" t="s">
        <v>103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>
        <v>1</v>
      </c>
      <c r="DN20" s="30"/>
      <c r="DO20" s="30"/>
      <c r="DP20" s="55">
        <v>0</v>
      </c>
      <c r="DQ20" s="47">
        <v>3</v>
      </c>
      <c r="DR20" s="31">
        <v>1</v>
      </c>
      <c r="DS20" s="73">
        <f>PRODUCT(Таблица1[[#This Row],[РЕЙТИНГ НТЛ]:[РЕГ НТЛ]])</f>
        <v>3</v>
      </c>
      <c r="DT20" s="74">
        <f>SUM(Таблица1[[#This Row],[РЕЙТИНГ DPT]:[РЕЙТИНГ НТЛ]])</f>
        <v>3</v>
      </c>
    </row>
    <row r="21" spans="1:124" x14ac:dyDescent="0.25">
      <c r="A21" s="29">
        <v>151</v>
      </c>
      <c r="B21" s="30" t="s">
        <v>405</v>
      </c>
      <c r="C21" s="14" t="s">
        <v>102</v>
      </c>
      <c r="D21" s="30" t="s">
        <v>103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>
        <v>2</v>
      </c>
      <c r="DN21" s="30"/>
      <c r="DO21" s="30"/>
      <c r="DP21" s="55">
        <v>0</v>
      </c>
      <c r="DQ21" s="47">
        <v>2</v>
      </c>
      <c r="DR21" s="31">
        <v>1</v>
      </c>
      <c r="DS21" s="73">
        <f>PRODUCT(Таблица1[[#This Row],[РЕЙТИНГ НТЛ]:[РЕГ НТЛ]])</f>
        <v>2</v>
      </c>
      <c r="DT21" s="74">
        <f>SUM(Таблица1[[#This Row],[РЕЙТИНГ DPT]:[РЕЙТИНГ НТЛ]])</f>
        <v>2</v>
      </c>
    </row>
    <row r="22" spans="1:124" x14ac:dyDescent="0.25">
      <c r="A22" s="29">
        <v>127</v>
      </c>
      <c r="B22" s="30" t="s">
        <v>393</v>
      </c>
      <c r="C22" s="14" t="s">
        <v>102</v>
      </c>
      <c r="D22" s="30" t="s">
        <v>103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>
        <v>3</v>
      </c>
      <c r="DN22" s="30"/>
      <c r="DO22" s="30"/>
      <c r="DP22" s="55">
        <v>0</v>
      </c>
      <c r="DQ22" s="47">
        <v>2</v>
      </c>
      <c r="DR22" s="31">
        <v>1</v>
      </c>
      <c r="DS22" s="73">
        <f>PRODUCT(Таблица1[[#This Row],[РЕЙТИНГ НТЛ]:[РЕГ НТЛ]])</f>
        <v>2</v>
      </c>
      <c r="DT22" s="74">
        <f>SUM(Таблица1[[#This Row],[РЕЙТИНГ DPT]:[РЕЙТИНГ НТЛ]])</f>
        <v>2</v>
      </c>
    </row>
    <row r="23" spans="1:124" x14ac:dyDescent="0.25">
      <c r="A23" s="29">
        <v>133</v>
      </c>
      <c r="B23" s="30" t="s">
        <v>396</v>
      </c>
      <c r="C23" s="14" t="s">
        <v>102</v>
      </c>
      <c r="D23" s="30" t="s">
        <v>103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>
        <v>4</v>
      </c>
      <c r="DN23" s="30"/>
      <c r="DO23" s="30"/>
      <c r="DP23" s="55">
        <v>0</v>
      </c>
      <c r="DQ23" s="47">
        <v>1</v>
      </c>
      <c r="DR23" s="31">
        <v>1</v>
      </c>
      <c r="DS23" s="73">
        <f>PRODUCT(Таблица1[[#This Row],[РЕЙТИНГ НТЛ]:[РЕГ НТЛ]])</f>
        <v>1</v>
      </c>
      <c r="DT23" s="74">
        <f>SUM(Таблица1[[#This Row],[РЕЙТИНГ DPT]:[РЕЙТИНГ НТЛ]])</f>
        <v>1</v>
      </c>
    </row>
    <row r="24" spans="1:124" x14ac:dyDescent="0.25">
      <c r="A24" s="29">
        <v>135</v>
      </c>
      <c r="B24" s="30" t="s">
        <v>412</v>
      </c>
      <c r="C24" s="14" t="s">
        <v>104</v>
      </c>
      <c r="D24" s="30" t="s">
        <v>105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>
        <v>5</v>
      </c>
      <c r="DN24" s="30"/>
      <c r="DO24" s="30"/>
      <c r="DP24" s="55">
        <v>0</v>
      </c>
      <c r="DQ24" s="47">
        <v>1</v>
      </c>
      <c r="DR24" s="16">
        <v>1</v>
      </c>
      <c r="DS24" s="73">
        <f>PRODUCT(Таблица1[[#This Row],[РЕЙТИНГ НТЛ]:[РЕГ НТЛ]])</f>
        <v>1</v>
      </c>
      <c r="DT24" s="74">
        <f>SUM(Таблица1[[#This Row],[РЕЙТИНГ DPT]:[РЕЙТИНГ НТЛ]])</f>
        <v>1</v>
      </c>
    </row>
    <row r="25" spans="1:124" x14ac:dyDescent="0.25">
      <c r="A25" s="29">
        <v>163</v>
      </c>
      <c r="B25" s="30" t="s">
        <v>411</v>
      </c>
      <c r="C25" s="14" t="s">
        <v>127</v>
      </c>
      <c r="D25" s="30" t="s">
        <v>129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>
        <v>6</v>
      </c>
      <c r="DN25" s="30"/>
      <c r="DO25" s="30"/>
      <c r="DP25" s="55">
        <v>0</v>
      </c>
      <c r="DQ25" s="47">
        <v>1</v>
      </c>
      <c r="DR25" s="31">
        <v>1</v>
      </c>
      <c r="DS25" s="73">
        <f>PRODUCT(Таблица1[[#This Row],[РЕЙТИНГ НТЛ]:[РЕГ НТЛ]])</f>
        <v>1</v>
      </c>
      <c r="DT25" s="74">
        <f>SUM(Таблица1[[#This Row],[РЕЙТИНГ DPT]:[РЕЙТИНГ НТЛ]])</f>
        <v>1</v>
      </c>
    </row>
    <row r="26" spans="1:124" x14ac:dyDescent="0.25">
      <c r="A26" s="29">
        <v>146</v>
      </c>
      <c r="B26" s="30" t="s">
        <v>383</v>
      </c>
      <c r="C26" s="14" t="s">
        <v>102</v>
      </c>
      <c r="D26" s="30" t="s">
        <v>103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>
        <v>7</v>
      </c>
      <c r="DN26" s="30"/>
      <c r="DO26" s="30"/>
      <c r="DP26" s="55">
        <v>0</v>
      </c>
      <c r="DQ26" s="66">
        <v>0</v>
      </c>
      <c r="DR26" s="31">
        <v>1</v>
      </c>
      <c r="DS26" s="73">
        <f>PRODUCT(Таблица1[[#This Row],[РЕЙТИНГ НТЛ]:[РЕГ НТЛ]])</f>
        <v>0</v>
      </c>
      <c r="DT26" s="74">
        <f>SUM(Таблица1[[#This Row],[РЕЙТИНГ DPT]:[РЕЙТИНГ НТЛ]])</f>
        <v>0</v>
      </c>
    </row>
    <row r="27" spans="1:124" x14ac:dyDescent="0.25">
      <c r="A27" s="29">
        <v>132</v>
      </c>
      <c r="B27" s="30" t="s">
        <v>395</v>
      </c>
      <c r="C27" s="14" t="s">
        <v>102</v>
      </c>
      <c r="D27" s="30" t="s">
        <v>103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 t="s">
        <v>118</v>
      </c>
      <c r="DN27" s="30"/>
      <c r="DO27" s="30"/>
      <c r="DP27" s="55">
        <v>0</v>
      </c>
      <c r="DQ27" s="66">
        <v>0</v>
      </c>
      <c r="DR27" s="31">
        <v>1</v>
      </c>
      <c r="DS27" s="73">
        <f>PRODUCT(Таблица1[[#This Row],[РЕЙТИНГ НТЛ]:[РЕГ НТЛ]])</f>
        <v>0</v>
      </c>
      <c r="DT27" s="74">
        <f>SUM(Таблица1[[#This Row],[РЕЙТИНГ DPT]:[РЕЙТИНГ НТЛ]])</f>
        <v>0</v>
      </c>
    </row>
    <row r="28" spans="1:124" x14ac:dyDescent="0.25">
      <c r="A28" s="29">
        <v>152</v>
      </c>
      <c r="B28" s="30" t="s">
        <v>398</v>
      </c>
      <c r="C28" s="14" t="s">
        <v>104</v>
      </c>
      <c r="D28" s="30" t="s">
        <v>105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 t="s">
        <v>118</v>
      </c>
      <c r="DN28" s="30"/>
      <c r="DO28" s="30"/>
      <c r="DP28" s="55">
        <v>0</v>
      </c>
      <c r="DQ28" s="66">
        <v>0</v>
      </c>
      <c r="DR28" s="16">
        <v>1</v>
      </c>
      <c r="DS28" s="73">
        <f>PRODUCT(Таблица1[[#This Row],[РЕЙТИНГ НТЛ]:[РЕГ НТЛ]])</f>
        <v>0</v>
      </c>
      <c r="DT28" s="74">
        <f>SUM(Таблица1[[#This Row],[РЕЙТИНГ DPT]:[РЕЙТИНГ НТЛ]])</f>
        <v>0</v>
      </c>
    </row>
    <row r="29" spans="1:124" x14ac:dyDescent="0.25">
      <c r="A29" s="29">
        <v>140</v>
      </c>
      <c r="B29" s="30" t="s">
        <v>397</v>
      </c>
      <c r="C29" s="14" t="s">
        <v>102</v>
      </c>
      <c r="D29" s="30" t="s">
        <v>103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 t="s">
        <v>115</v>
      </c>
      <c r="DN29" s="30"/>
      <c r="DO29" s="30"/>
      <c r="DP29" s="55">
        <v>0</v>
      </c>
      <c r="DQ29" s="66">
        <v>0</v>
      </c>
      <c r="DR29" s="31">
        <v>1</v>
      </c>
      <c r="DS29" s="73">
        <f>PRODUCT(Таблица1[[#This Row],[РЕЙТИНГ НТЛ]:[РЕГ НТЛ]])</f>
        <v>0</v>
      </c>
      <c r="DT29" s="74">
        <f>SUM(Таблица1[[#This Row],[РЕЙТИНГ DPT]:[РЕЙТИНГ НТЛ]])</f>
        <v>0</v>
      </c>
    </row>
    <row r="30" spans="1:124" x14ac:dyDescent="0.25">
      <c r="A30" s="29">
        <v>159</v>
      </c>
      <c r="B30" s="30" t="s">
        <v>401</v>
      </c>
      <c r="C30" s="14" t="s">
        <v>111</v>
      </c>
      <c r="D30" s="30" t="s">
        <v>112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 t="s">
        <v>115</v>
      </c>
      <c r="DN30" s="30"/>
      <c r="DO30" s="30"/>
      <c r="DP30" s="55">
        <v>0</v>
      </c>
      <c r="DQ30" s="66">
        <v>0</v>
      </c>
      <c r="DR30" s="31">
        <v>1</v>
      </c>
      <c r="DS30" s="73">
        <f>PRODUCT(Таблица1[[#This Row],[РЕЙТИНГ НТЛ]:[РЕГ НТЛ]])</f>
        <v>0</v>
      </c>
      <c r="DT30" s="74">
        <f>SUM(Таблица1[[#This Row],[РЕЙТИНГ DPT]:[РЕЙТИНГ НТЛ]])</f>
        <v>0</v>
      </c>
    </row>
    <row r="31" spans="1:124" x14ac:dyDescent="0.25">
      <c r="A31" s="29">
        <v>253</v>
      </c>
      <c r="B31" s="30" t="s">
        <v>413</v>
      </c>
      <c r="C31" s="14" t="s">
        <v>104</v>
      </c>
      <c r="D31" s="30" t="s">
        <v>105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 t="s">
        <v>115</v>
      </c>
      <c r="DN31" s="30"/>
      <c r="DO31" s="30"/>
      <c r="DP31" s="55">
        <v>0</v>
      </c>
      <c r="DQ31" s="66">
        <v>0</v>
      </c>
      <c r="DR31" s="16">
        <v>1</v>
      </c>
      <c r="DS31" s="73">
        <f>PRODUCT(Таблица1[[#This Row],[РЕЙТИНГ НТЛ]:[РЕГ НТЛ]])</f>
        <v>0</v>
      </c>
      <c r="DT31" s="74">
        <f>SUM(Таблица1[[#This Row],[РЕЙТИНГ DPT]:[РЕЙТИНГ НТЛ]])</f>
        <v>0</v>
      </c>
    </row>
    <row r="32" spans="1:124" x14ac:dyDescent="0.25">
      <c r="A32" s="29">
        <v>155</v>
      </c>
      <c r="B32" s="30" t="s">
        <v>399</v>
      </c>
      <c r="C32" s="14" t="s">
        <v>127</v>
      </c>
      <c r="D32" s="30" t="s">
        <v>129</v>
      </c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 t="s">
        <v>152</v>
      </c>
      <c r="DN32" s="30"/>
      <c r="DO32" s="30"/>
      <c r="DP32" s="55">
        <v>0</v>
      </c>
      <c r="DQ32" s="66">
        <v>0</v>
      </c>
      <c r="DR32" s="31">
        <v>0</v>
      </c>
      <c r="DS32" s="73">
        <f>PRODUCT(Таблица1[[#This Row],[РЕЙТИНГ НТЛ]:[РЕГ НТЛ]])</f>
        <v>0</v>
      </c>
      <c r="DT32" s="74">
        <f>SUM(Таблица1[[#This Row],[РЕЙТИНГ DPT]:[РЕЙТИНГ НТЛ]])</f>
        <v>0</v>
      </c>
    </row>
    <row r="33" spans="1:124" x14ac:dyDescent="0.25">
      <c r="A33" s="29">
        <v>143</v>
      </c>
      <c r="B33" s="30" t="s">
        <v>404</v>
      </c>
      <c r="C33" s="14" t="s">
        <v>111</v>
      </c>
      <c r="D33" s="30" t="s">
        <v>112</v>
      </c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 t="s">
        <v>152</v>
      </c>
      <c r="DN33" s="30"/>
      <c r="DO33" s="30"/>
      <c r="DP33" s="55">
        <v>0</v>
      </c>
      <c r="DQ33" s="66">
        <v>0</v>
      </c>
      <c r="DR33" s="31">
        <v>1</v>
      </c>
      <c r="DS33" s="73">
        <f>PRODUCT(Таблица1[[#This Row],[РЕЙТИНГ НТЛ]:[РЕГ НТЛ]])</f>
        <v>0</v>
      </c>
      <c r="DT33" s="74">
        <f>SUM(Таблица1[[#This Row],[РЕЙТИНГ DPT]:[РЕЙТИНГ НТЛ]])</f>
        <v>0</v>
      </c>
    </row>
    <row r="34" spans="1:124" x14ac:dyDescent="0.25">
      <c r="A34" s="29">
        <v>147</v>
      </c>
      <c r="B34" s="14" t="s">
        <v>417</v>
      </c>
      <c r="C34" s="14" t="s">
        <v>102</v>
      </c>
      <c r="D34" s="30" t="s">
        <v>103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>
        <v>1</v>
      </c>
      <c r="DM34" s="30"/>
      <c r="DN34" s="30"/>
      <c r="DO34" s="30"/>
      <c r="DP34" s="55">
        <v>0</v>
      </c>
      <c r="DQ34" s="47">
        <v>6</v>
      </c>
      <c r="DR34" s="16">
        <v>1</v>
      </c>
      <c r="DS34" s="73">
        <f>PRODUCT(Таблица1[[#This Row],[РЕЙТИНГ НТЛ]:[РЕГ НТЛ]])</f>
        <v>6</v>
      </c>
      <c r="DT34" s="74">
        <f>SUM(Таблица1[[#This Row],[РЕЙТИНГ DPT]:[РЕЙТИНГ НТЛ]])</f>
        <v>6</v>
      </c>
    </row>
    <row r="35" spans="1:124" x14ac:dyDescent="0.25">
      <c r="A35" s="29">
        <v>142</v>
      </c>
      <c r="B35" s="14" t="s">
        <v>419</v>
      </c>
      <c r="C35" s="14" t="s">
        <v>102</v>
      </c>
      <c r="D35" s="30" t="s">
        <v>103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>
        <v>2</v>
      </c>
      <c r="DM35" s="30"/>
      <c r="DN35" s="30"/>
      <c r="DO35" s="30"/>
      <c r="DP35" s="55">
        <v>0</v>
      </c>
      <c r="DQ35" s="47">
        <v>4</v>
      </c>
      <c r="DR35" s="31">
        <v>1</v>
      </c>
      <c r="DS35" s="73">
        <f>PRODUCT(Таблица1[[#This Row],[РЕЙТИНГ НТЛ]:[РЕГ НТЛ]])</f>
        <v>4</v>
      </c>
      <c r="DT35" s="74">
        <f>SUM(Таблица1[[#This Row],[РЕЙТИНГ DPT]:[РЕЙТИНГ НТЛ]])</f>
        <v>4</v>
      </c>
    </row>
    <row r="36" spans="1:124" x14ac:dyDescent="0.25">
      <c r="A36" s="29">
        <v>166</v>
      </c>
      <c r="B36" s="14" t="s">
        <v>437</v>
      </c>
      <c r="C36" s="14" t="s">
        <v>190</v>
      </c>
      <c r="D36" s="30" t="s">
        <v>185</v>
      </c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>
        <v>3</v>
      </c>
      <c r="DM36" s="30"/>
      <c r="DN36" s="30"/>
      <c r="DO36" s="30"/>
      <c r="DP36" s="55">
        <v>0</v>
      </c>
      <c r="DQ36" s="47">
        <v>4</v>
      </c>
      <c r="DR36" s="16">
        <v>0</v>
      </c>
      <c r="DS36" s="73">
        <f>PRODUCT(Таблица1[[#This Row],[РЕЙТИНГ НТЛ]:[РЕГ НТЛ]])</f>
        <v>0</v>
      </c>
      <c r="DT36" s="74">
        <f>SUM(Таблица1[[#This Row],[РЕЙТИНГ DPT]:[РЕЙТИНГ НТЛ]])</f>
        <v>4</v>
      </c>
    </row>
    <row r="37" spans="1:124" x14ac:dyDescent="0.25">
      <c r="A37" s="29">
        <v>262</v>
      </c>
      <c r="B37" s="30" t="s">
        <v>391</v>
      </c>
      <c r="C37" s="14" t="s">
        <v>104</v>
      </c>
      <c r="D37" s="30" t="s">
        <v>105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>
        <v>1</v>
      </c>
      <c r="DL37" s="30"/>
      <c r="DM37" s="30"/>
      <c r="DN37" s="30"/>
      <c r="DO37" s="30"/>
      <c r="DP37" s="55">
        <v>0</v>
      </c>
      <c r="DQ37" s="47">
        <v>3</v>
      </c>
      <c r="DR37" s="16">
        <v>1</v>
      </c>
      <c r="DS37" s="73">
        <f>PRODUCT(Таблица1[[#This Row],[РЕЙТИНГ НТЛ]:[РЕГ НТЛ]])</f>
        <v>3</v>
      </c>
      <c r="DT37" s="74">
        <f>SUM(Таблица1[[#This Row],[РЕЙТИНГ DPT]:[РЕЙТИНГ НТЛ]])</f>
        <v>3</v>
      </c>
    </row>
    <row r="38" spans="1:124" x14ac:dyDescent="0.25">
      <c r="A38" s="29">
        <v>129</v>
      </c>
      <c r="B38" s="30" t="s">
        <v>386</v>
      </c>
      <c r="C38" s="14" t="s">
        <v>102</v>
      </c>
      <c r="D38" s="30" t="s">
        <v>103</v>
      </c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>
        <v>2</v>
      </c>
      <c r="DL38" s="30"/>
      <c r="DM38" s="30"/>
      <c r="DN38" s="30"/>
      <c r="DO38" s="30"/>
      <c r="DP38" s="55">
        <v>0</v>
      </c>
      <c r="DQ38" s="47">
        <v>2</v>
      </c>
      <c r="DR38" s="31">
        <v>1</v>
      </c>
      <c r="DS38" s="73">
        <f>PRODUCT(Таблица1[[#This Row],[РЕЙТИНГ НТЛ]:[РЕГ НТЛ]])</f>
        <v>2</v>
      </c>
      <c r="DT38" s="74">
        <f>SUM(Таблица1[[#This Row],[РЕЙТИНГ DPT]:[РЕЙТИНГ НТЛ]])</f>
        <v>2</v>
      </c>
    </row>
    <row r="39" spans="1:124" x14ac:dyDescent="0.25">
      <c r="A39" s="29">
        <v>164</v>
      </c>
      <c r="B39" s="30" t="s">
        <v>376</v>
      </c>
      <c r="C39" s="14" t="s">
        <v>102</v>
      </c>
      <c r="D39" s="30" t="s">
        <v>103</v>
      </c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>
        <v>3</v>
      </c>
      <c r="DL39" s="30"/>
      <c r="DM39" s="30"/>
      <c r="DN39" s="30"/>
      <c r="DO39" s="30"/>
      <c r="DP39" s="55">
        <v>0</v>
      </c>
      <c r="DQ39" s="47">
        <v>2</v>
      </c>
      <c r="DR39" s="31">
        <v>1</v>
      </c>
      <c r="DS39" s="73">
        <f>PRODUCT(Таблица1[[#This Row],[РЕЙТИНГ НТЛ]:[РЕГ НТЛ]])</f>
        <v>2</v>
      </c>
      <c r="DT39" s="74">
        <f>SUM(Таблица1[[#This Row],[РЕЙТИНГ DPT]:[РЕЙТИНГ НТЛ]])</f>
        <v>2</v>
      </c>
    </row>
    <row r="40" spans="1:124" x14ac:dyDescent="0.25">
      <c r="A40" s="29">
        <v>154</v>
      </c>
      <c r="B40" s="30" t="s">
        <v>387</v>
      </c>
      <c r="C40" s="14" t="s">
        <v>102</v>
      </c>
      <c r="D40" s="30" t="s">
        <v>103</v>
      </c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>
        <v>4</v>
      </c>
      <c r="DL40" s="30"/>
      <c r="DM40" s="30"/>
      <c r="DN40" s="30"/>
      <c r="DO40" s="30"/>
      <c r="DP40" s="55">
        <v>0</v>
      </c>
      <c r="DQ40" s="47">
        <v>1</v>
      </c>
      <c r="DR40" s="31">
        <v>1</v>
      </c>
      <c r="DS40" s="73">
        <f>PRODUCT(Таблица1[[#This Row],[РЕЙТИНГ НТЛ]:[РЕГ НТЛ]])</f>
        <v>1</v>
      </c>
      <c r="DT40" s="74">
        <f>SUM(Таблица1[[#This Row],[РЕЙТИНГ DPT]:[РЕЙТИНГ НТЛ]])</f>
        <v>1</v>
      </c>
    </row>
    <row r="41" spans="1:124" x14ac:dyDescent="0.25">
      <c r="A41" s="29">
        <v>165</v>
      </c>
      <c r="B41" s="30" t="s">
        <v>389</v>
      </c>
      <c r="C41" s="14" t="s">
        <v>102</v>
      </c>
      <c r="D41" s="30" t="s">
        <v>103</v>
      </c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>
        <v>5</v>
      </c>
      <c r="DL41" s="30"/>
      <c r="DM41" s="30"/>
      <c r="DN41" s="30"/>
      <c r="DO41" s="30"/>
      <c r="DP41" s="55">
        <v>0</v>
      </c>
      <c r="DQ41" s="47">
        <v>1</v>
      </c>
      <c r="DR41" s="16">
        <v>1</v>
      </c>
      <c r="DS41" s="73">
        <f>PRODUCT(Таблица1[[#This Row],[РЕЙТИНГ НТЛ]:[РЕГ НТЛ]])</f>
        <v>1</v>
      </c>
      <c r="DT41" s="74">
        <f>SUM(Таблица1[[#This Row],[РЕЙТИНГ DPT]:[РЕЙТИНГ НТЛ]])</f>
        <v>1</v>
      </c>
    </row>
    <row r="42" spans="1:124" x14ac:dyDescent="0.25">
      <c r="A42" s="29">
        <v>139</v>
      </c>
      <c r="B42" s="30" t="s">
        <v>371</v>
      </c>
      <c r="C42" s="14" t="s">
        <v>106</v>
      </c>
      <c r="D42" s="30" t="s">
        <v>198</v>
      </c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>
        <v>8</v>
      </c>
      <c r="DL42" s="30"/>
      <c r="DM42" s="30"/>
      <c r="DN42" s="30"/>
      <c r="DO42" s="30"/>
      <c r="DP42" s="55">
        <v>0</v>
      </c>
      <c r="DQ42" s="66">
        <v>0</v>
      </c>
      <c r="DR42" s="31">
        <v>0</v>
      </c>
      <c r="DS42" s="73">
        <f>PRODUCT(Таблица1[[#This Row],[РЕЙТИНГ НТЛ]:[РЕГ НТЛ]])</f>
        <v>0</v>
      </c>
      <c r="DT42" s="74">
        <f>SUM(Таблица1[[#This Row],[РЕЙТИНГ DPT]:[РЕЙТИНГ НТЛ]])</f>
        <v>0</v>
      </c>
    </row>
    <row r="43" spans="1:124" x14ac:dyDescent="0.25">
      <c r="A43" s="29">
        <v>130</v>
      </c>
      <c r="B43" s="30" t="s">
        <v>390</v>
      </c>
      <c r="C43" s="14" t="s">
        <v>102</v>
      </c>
      <c r="D43" s="30" t="s">
        <v>103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>
        <v>9</v>
      </c>
      <c r="DL43" s="30"/>
      <c r="DM43" s="30"/>
      <c r="DN43" s="30"/>
      <c r="DO43" s="30"/>
      <c r="DP43" s="55">
        <v>0</v>
      </c>
      <c r="DQ43" s="66">
        <v>0</v>
      </c>
      <c r="DR43" s="31">
        <v>1</v>
      </c>
      <c r="DS43" s="73">
        <f>PRODUCT(Таблица1[[#This Row],[РЕЙТИНГ НТЛ]:[РЕГ НТЛ]])</f>
        <v>0</v>
      </c>
      <c r="DT43" s="74">
        <f>SUM(Таблица1[[#This Row],[РЕЙТИНГ DPT]:[РЕЙТИНГ НТЛ]])</f>
        <v>0</v>
      </c>
    </row>
    <row r="44" spans="1:124" x14ac:dyDescent="0.25">
      <c r="A44" s="29">
        <v>142</v>
      </c>
      <c r="B44" s="30" t="s">
        <v>377</v>
      </c>
      <c r="C44" s="14" t="s">
        <v>102</v>
      </c>
      <c r="D44" s="30" t="s">
        <v>103</v>
      </c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 t="s">
        <v>218</v>
      </c>
      <c r="DL44" s="30"/>
      <c r="DM44" s="30"/>
      <c r="DN44" s="30"/>
      <c r="DO44" s="30"/>
      <c r="DP44" s="55">
        <v>0</v>
      </c>
      <c r="DQ44" s="47">
        <v>1</v>
      </c>
      <c r="DR44" s="31">
        <v>1</v>
      </c>
      <c r="DS44" s="73">
        <f>PRODUCT(Таблица1[[#This Row],[РЕЙТИНГ НТЛ]:[РЕГ НТЛ]])</f>
        <v>1</v>
      </c>
      <c r="DT44" s="74">
        <f>SUM(Таблица1[[#This Row],[РЕЙТИНГ DPT]:[РЕЙТИНГ НТЛ]])</f>
        <v>1</v>
      </c>
    </row>
    <row r="45" spans="1:124" x14ac:dyDescent="0.25">
      <c r="A45" s="29">
        <v>145</v>
      </c>
      <c r="B45" s="30" t="s">
        <v>375</v>
      </c>
      <c r="C45" s="14" t="s">
        <v>106</v>
      </c>
      <c r="D45" s="30" t="s">
        <v>198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 t="s">
        <v>218</v>
      </c>
      <c r="DL45" s="30"/>
      <c r="DM45" s="30"/>
      <c r="DN45" s="30"/>
      <c r="DO45" s="30"/>
      <c r="DP45" s="55">
        <v>0</v>
      </c>
      <c r="DQ45" s="47">
        <v>1</v>
      </c>
      <c r="DR45" s="16">
        <v>1</v>
      </c>
      <c r="DS45" s="73">
        <f>PRODUCT(Таблица1[[#This Row],[РЕЙТИНГ НТЛ]:[РЕГ НТЛ]])</f>
        <v>1</v>
      </c>
      <c r="DT45" s="74">
        <f>SUM(Таблица1[[#This Row],[РЕЙТИНГ DPT]:[РЕЙТИНГ НТЛ]])</f>
        <v>1</v>
      </c>
    </row>
    <row r="46" spans="1:124" x14ac:dyDescent="0.25">
      <c r="A46" s="29">
        <v>142</v>
      </c>
      <c r="B46" s="14" t="s">
        <v>419</v>
      </c>
      <c r="C46" s="14" t="s">
        <v>102</v>
      </c>
      <c r="D46" s="30" t="s">
        <v>103</v>
      </c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>
        <v>1</v>
      </c>
      <c r="DK46" s="30"/>
      <c r="DL46" s="30"/>
      <c r="DM46" s="30"/>
      <c r="DN46" s="30"/>
      <c r="DO46" s="30"/>
      <c r="DP46" s="55">
        <v>0</v>
      </c>
      <c r="DQ46" s="47">
        <v>6</v>
      </c>
      <c r="DR46" s="31">
        <v>1</v>
      </c>
      <c r="DS46" s="73">
        <f>PRODUCT(Таблица1[[#This Row],[РЕЙТИНГ НТЛ]:[РЕГ НТЛ]])</f>
        <v>6</v>
      </c>
      <c r="DT46" s="74">
        <f>SUM(Таблица1[[#This Row],[РЕЙТИНГ DPT]:[РЕЙТИНГ НТЛ]])</f>
        <v>6</v>
      </c>
    </row>
    <row r="47" spans="1:124" x14ac:dyDescent="0.25">
      <c r="A47" s="29">
        <v>161</v>
      </c>
      <c r="B47" s="14" t="s">
        <v>424</v>
      </c>
      <c r="C47" s="14" t="s">
        <v>102</v>
      </c>
      <c r="D47" s="30" t="s">
        <v>103</v>
      </c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>
        <v>2</v>
      </c>
      <c r="DK47" s="30"/>
      <c r="DL47" s="30"/>
      <c r="DM47" s="30"/>
      <c r="DN47" s="30"/>
      <c r="DO47" s="30"/>
      <c r="DP47" s="55">
        <v>0</v>
      </c>
      <c r="DQ47" s="47">
        <v>4</v>
      </c>
      <c r="DR47" s="31">
        <v>1</v>
      </c>
      <c r="DS47" s="73">
        <f>PRODUCT(Таблица1[[#This Row],[РЕЙТИНГ НТЛ]:[РЕГ НТЛ]])</f>
        <v>4</v>
      </c>
      <c r="DT47" s="74">
        <f>SUM(Таблица1[[#This Row],[РЕЙТИНГ DPT]:[РЕЙТИНГ НТЛ]])</f>
        <v>4</v>
      </c>
    </row>
    <row r="48" spans="1:124" x14ac:dyDescent="0.25">
      <c r="A48" s="29">
        <v>45</v>
      </c>
      <c r="B48" s="14" t="s">
        <v>430</v>
      </c>
      <c r="C48" s="14" t="s">
        <v>104</v>
      </c>
      <c r="D48" s="30" t="s">
        <v>105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>
        <v>3</v>
      </c>
      <c r="DK48" s="30"/>
      <c r="DL48" s="30"/>
      <c r="DM48" s="30"/>
      <c r="DN48" s="30"/>
      <c r="DO48" s="30"/>
      <c r="DP48" s="55">
        <v>0</v>
      </c>
      <c r="DQ48" s="47">
        <v>4</v>
      </c>
      <c r="DR48" s="16">
        <v>1</v>
      </c>
      <c r="DS48" s="73">
        <f>PRODUCT(Таблица1[[#This Row],[РЕЙТИНГ НТЛ]:[РЕГ НТЛ]])</f>
        <v>4</v>
      </c>
      <c r="DT48" s="74">
        <f>SUM(Таблица1[[#This Row],[РЕЙТИНГ DPT]:[РЕЙТИНГ НТЛ]])</f>
        <v>4</v>
      </c>
    </row>
    <row r="49" spans="1:124" x14ac:dyDescent="0.25">
      <c r="A49" s="29">
        <v>164</v>
      </c>
      <c r="B49" s="30" t="s">
        <v>376</v>
      </c>
      <c r="C49" s="14" t="s">
        <v>102</v>
      </c>
      <c r="D49" s="30" t="s">
        <v>103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>
        <v>1</v>
      </c>
      <c r="DJ49" s="30"/>
      <c r="DK49" s="30"/>
      <c r="DL49" s="30"/>
      <c r="DM49" s="30"/>
      <c r="DN49" s="30"/>
      <c r="DO49" s="30"/>
      <c r="DP49" s="55">
        <v>0</v>
      </c>
      <c r="DQ49" s="47">
        <v>3</v>
      </c>
      <c r="DR49" s="31">
        <v>1</v>
      </c>
      <c r="DS49" s="73">
        <f>PRODUCT(Таблица1[[#This Row],[РЕЙТИНГ НТЛ]:[РЕГ НТЛ]])</f>
        <v>3</v>
      </c>
      <c r="DT49" s="74">
        <f>SUM(Таблица1[[#This Row],[РЕЙТИНГ DPT]:[РЕЙТИНГ НТЛ]])</f>
        <v>3</v>
      </c>
    </row>
    <row r="50" spans="1:124" x14ac:dyDescent="0.25">
      <c r="A50" s="29">
        <v>145</v>
      </c>
      <c r="B50" s="30" t="s">
        <v>375</v>
      </c>
      <c r="C50" s="14" t="s">
        <v>106</v>
      </c>
      <c r="D50" s="30" t="s">
        <v>198</v>
      </c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>
        <v>2</v>
      </c>
      <c r="DJ50" s="30"/>
      <c r="DK50" s="30"/>
      <c r="DL50" s="30"/>
      <c r="DM50" s="30"/>
      <c r="DN50" s="30"/>
      <c r="DO50" s="30"/>
      <c r="DP50" s="55">
        <v>0</v>
      </c>
      <c r="DQ50" s="47">
        <v>2</v>
      </c>
      <c r="DR50" s="16">
        <v>1</v>
      </c>
      <c r="DS50" s="73">
        <f>PRODUCT(Таблица1[[#This Row],[РЕЙТИНГ НТЛ]:[РЕГ НТЛ]])</f>
        <v>2</v>
      </c>
      <c r="DT50" s="74">
        <f>SUM(Таблица1[[#This Row],[РЕЙТИНГ DPT]:[РЕЙТИНГ НТЛ]])</f>
        <v>2</v>
      </c>
    </row>
    <row r="51" spans="1:124" x14ac:dyDescent="0.25">
      <c r="A51" s="29">
        <v>148</v>
      </c>
      <c r="B51" s="30" t="s">
        <v>374</v>
      </c>
      <c r="C51" s="14" t="s">
        <v>102</v>
      </c>
      <c r="D51" s="30" t="s">
        <v>103</v>
      </c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>
        <v>3</v>
      </c>
      <c r="DJ51" s="30"/>
      <c r="DK51" s="30"/>
      <c r="DL51" s="30"/>
      <c r="DM51" s="30"/>
      <c r="DN51" s="30"/>
      <c r="DO51" s="30"/>
      <c r="DP51" s="55">
        <v>0</v>
      </c>
      <c r="DQ51" s="47">
        <v>2</v>
      </c>
      <c r="DR51" s="16">
        <v>1</v>
      </c>
      <c r="DS51" s="73">
        <f>PRODUCT(Таблица1[[#This Row],[РЕЙТИНГ НТЛ]:[РЕГ НТЛ]])</f>
        <v>2</v>
      </c>
      <c r="DT51" s="74">
        <f>SUM(Таблица1[[#This Row],[РЕЙТИНГ DPT]:[РЕЙТИНГ НТЛ]])</f>
        <v>2</v>
      </c>
    </row>
    <row r="52" spans="1:124" x14ac:dyDescent="0.25">
      <c r="A52" s="29">
        <v>149</v>
      </c>
      <c r="B52" s="30" t="s">
        <v>379</v>
      </c>
      <c r="C52" s="14" t="s">
        <v>102</v>
      </c>
      <c r="D52" s="30" t="s">
        <v>103</v>
      </c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>
        <v>4</v>
      </c>
      <c r="DJ52" s="30"/>
      <c r="DK52" s="30"/>
      <c r="DL52" s="30"/>
      <c r="DM52" s="30"/>
      <c r="DN52" s="30"/>
      <c r="DO52" s="30"/>
      <c r="DP52" s="55">
        <v>0</v>
      </c>
      <c r="DQ52" s="47">
        <v>1</v>
      </c>
      <c r="DR52" s="31">
        <v>1</v>
      </c>
      <c r="DS52" s="73">
        <f>PRODUCT(Таблица1[[#This Row],[РЕЙТИНГ НТЛ]:[РЕГ НТЛ]])</f>
        <v>1</v>
      </c>
      <c r="DT52" s="74">
        <f>SUM(Таблица1[[#This Row],[РЕЙТИНГ DPT]:[РЕЙТИНГ НТЛ]])</f>
        <v>1</v>
      </c>
    </row>
    <row r="53" spans="1:124" x14ac:dyDescent="0.25">
      <c r="A53" s="29">
        <v>157</v>
      </c>
      <c r="B53" s="30" t="s">
        <v>378</v>
      </c>
      <c r="C53" s="14" t="s">
        <v>102</v>
      </c>
      <c r="D53" s="30" t="s">
        <v>103</v>
      </c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>
        <v>5</v>
      </c>
      <c r="DJ53" s="30"/>
      <c r="DK53" s="30"/>
      <c r="DL53" s="30"/>
      <c r="DM53" s="30"/>
      <c r="DN53" s="30"/>
      <c r="DO53" s="30"/>
      <c r="DP53" s="55">
        <v>0</v>
      </c>
      <c r="DQ53" s="47">
        <v>1</v>
      </c>
      <c r="DR53" s="31">
        <v>1</v>
      </c>
      <c r="DS53" s="73">
        <f>PRODUCT(Таблица1[[#This Row],[РЕЙТИНГ НТЛ]:[РЕГ НТЛ]])</f>
        <v>1</v>
      </c>
      <c r="DT53" s="74">
        <f>SUM(Таблица1[[#This Row],[РЕЙТИНГ DPT]:[РЕЙТИНГ НТЛ]])</f>
        <v>1</v>
      </c>
    </row>
    <row r="54" spans="1:124" x14ac:dyDescent="0.25">
      <c r="A54" s="29">
        <v>163</v>
      </c>
      <c r="B54" s="30" t="s">
        <v>411</v>
      </c>
      <c r="C54" s="14" t="s">
        <v>127</v>
      </c>
      <c r="D54" s="30" t="s">
        <v>129</v>
      </c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>
        <v>6</v>
      </c>
      <c r="DJ54" s="30"/>
      <c r="DK54" s="30"/>
      <c r="DL54" s="30"/>
      <c r="DM54" s="30"/>
      <c r="DN54" s="30"/>
      <c r="DO54" s="30"/>
      <c r="DP54" s="55">
        <v>0</v>
      </c>
      <c r="DQ54" s="47">
        <v>1</v>
      </c>
      <c r="DR54" s="31">
        <v>1</v>
      </c>
      <c r="DS54" s="73">
        <f>PRODUCT(Таблица1[[#This Row],[РЕЙТИНГ НТЛ]:[РЕГ НТЛ]])</f>
        <v>1</v>
      </c>
      <c r="DT54" s="74">
        <f>SUM(Таблица1[[#This Row],[РЕЙТИНГ DPT]:[РЕЙТИНГ НТЛ]])</f>
        <v>1</v>
      </c>
    </row>
    <row r="55" spans="1:124" x14ac:dyDescent="0.25">
      <c r="A55" s="29">
        <v>150</v>
      </c>
      <c r="B55" s="30" t="s">
        <v>409</v>
      </c>
      <c r="C55" s="14" t="s">
        <v>106</v>
      </c>
      <c r="D55" s="30" t="s">
        <v>107</v>
      </c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>
        <v>7</v>
      </c>
      <c r="DJ55" s="30"/>
      <c r="DK55" s="30"/>
      <c r="DL55" s="30"/>
      <c r="DM55" s="30"/>
      <c r="DN55" s="30"/>
      <c r="DO55" s="30"/>
      <c r="DP55" s="55">
        <v>0</v>
      </c>
      <c r="DQ55" s="66">
        <v>0</v>
      </c>
      <c r="DR55" s="16">
        <v>1</v>
      </c>
      <c r="DS55" s="73">
        <f>PRODUCT(Таблица1[[#This Row],[РЕЙТИНГ НТЛ]:[РЕГ НТЛ]])</f>
        <v>0</v>
      </c>
      <c r="DT55" s="74">
        <f>SUM(Таблица1[[#This Row],[РЕЙТИНГ DPT]:[РЕЙТИНГ НТЛ]])</f>
        <v>0</v>
      </c>
    </row>
    <row r="56" spans="1:124" x14ac:dyDescent="0.25">
      <c r="A56" s="29">
        <v>137</v>
      </c>
      <c r="B56" s="30" t="s">
        <v>380</v>
      </c>
      <c r="C56" s="14" t="s">
        <v>102</v>
      </c>
      <c r="D56" s="30" t="s">
        <v>103</v>
      </c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>
        <v>8</v>
      </c>
      <c r="DJ56" s="30"/>
      <c r="DK56" s="30"/>
      <c r="DL56" s="30"/>
      <c r="DM56" s="30"/>
      <c r="DN56" s="30"/>
      <c r="DO56" s="30"/>
      <c r="DP56" s="55">
        <v>0</v>
      </c>
      <c r="DQ56" s="66">
        <v>0</v>
      </c>
      <c r="DR56" s="31">
        <v>1</v>
      </c>
      <c r="DS56" s="73">
        <f>PRODUCT(Таблица1[[#This Row],[РЕЙТИНГ НТЛ]:[РЕГ НТЛ]])</f>
        <v>0</v>
      </c>
      <c r="DT56" s="74">
        <f>SUM(Таблица1[[#This Row],[РЕЙТИНГ DPT]:[РЕЙТИНГ НТЛ]])</f>
        <v>0</v>
      </c>
    </row>
    <row r="57" spans="1:124" x14ac:dyDescent="0.25">
      <c r="A57" s="29">
        <v>147</v>
      </c>
      <c r="B57" s="14" t="s">
        <v>417</v>
      </c>
      <c r="C57" s="14" t="s">
        <v>102</v>
      </c>
      <c r="D57" s="30" t="s">
        <v>103</v>
      </c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>
        <v>1</v>
      </c>
      <c r="DI57" s="30"/>
      <c r="DJ57" s="30"/>
      <c r="DK57" s="30"/>
      <c r="DL57" s="30"/>
      <c r="DM57" s="30"/>
      <c r="DN57" s="30"/>
      <c r="DO57" s="30"/>
      <c r="DP57" s="55">
        <v>0</v>
      </c>
      <c r="DQ57" s="47">
        <v>6</v>
      </c>
      <c r="DR57" s="16">
        <v>1</v>
      </c>
      <c r="DS57" s="73">
        <f>PRODUCT(Таблица1[[#This Row],[РЕЙТИНГ НТЛ]:[РЕГ НТЛ]])</f>
        <v>6</v>
      </c>
      <c r="DT57" s="74">
        <f>SUM(Таблица1[[#This Row],[РЕЙТИНГ DPT]:[РЕЙТИНГ НТЛ]])</f>
        <v>6</v>
      </c>
    </row>
    <row r="58" spans="1:124" x14ac:dyDescent="0.25">
      <c r="A58" s="29">
        <v>166</v>
      </c>
      <c r="B58" s="14" t="s">
        <v>437</v>
      </c>
      <c r="C58" s="14" t="s">
        <v>190</v>
      </c>
      <c r="D58" s="30" t="s">
        <v>185</v>
      </c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>
        <v>2</v>
      </c>
      <c r="DI58" s="30"/>
      <c r="DJ58" s="30"/>
      <c r="DK58" s="30"/>
      <c r="DL58" s="30"/>
      <c r="DM58" s="30"/>
      <c r="DN58" s="30"/>
      <c r="DO58" s="30"/>
      <c r="DP58" s="55">
        <v>0</v>
      </c>
      <c r="DQ58" s="47">
        <v>4</v>
      </c>
      <c r="DR58" s="16">
        <v>0</v>
      </c>
      <c r="DS58" s="73">
        <f>PRODUCT(Таблица1[[#This Row],[РЕЙТИНГ НТЛ]:[РЕГ НТЛ]])</f>
        <v>0</v>
      </c>
      <c r="DT58" s="74">
        <f>SUM(Таблица1[[#This Row],[РЕЙТИНГ DPT]:[РЕЙТИНГ НТЛ]])</f>
        <v>4</v>
      </c>
    </row>
    <row r="59" spans="1:124" x14ac:dyDescent="0.25">
      <c r="A59" s="29">
        <v>129</v>
      </c>
      <c r="B59" s="30" t="s">
        <v>386</v>
      </c>
      <c r="C59" s="14" t="s">
        <v>102</v>
      </c>
      <c r="D59" s="30" t="s">
        <v>103</v>
      </c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>
        <v>1</v>
      </c>
      <c r="DH59" s="30"/>
      <c r="DI59" s="30"/>
      <c r="DJ59" s="30"/>
      <c r="DK59" s="30"/>
      <c r="DL59" s="30"/>
      <c r="DM59" s="30"/>
      <c r="DN59" s="30"/>
      <c r="DO59" s="30"/>
      <c r="DP59" s="55">
        <v>0</v>
      </c>
      <c r="DQ59" s="47">
        <v>3</v>
      </c>
      <c r="DR59" s="31">
        <v>1</v>
      </c>
      <c r="DS59" s="73">
        <f>PRODUCT(Таблица1[[#This Row],[РЕЙТИНГ НТЛ]:[РЕГ НТЛ]])</f>
        <v>3</v>
      </c>
      <c r="DT59" s="74">
        <f>SUM(Таблица1[[#This Row],[РЕЙТИНГ DPT]:[РЕЙТИНГ НТЛ]])</f>
        <v>3</v>
      </c>
    </row>
    <row r="60" spans="1:124" x14ac:dyDescent="0.25">
      <c r="A60" s="29">
        <v>136</v>
      </c>
      <c r="B60" s="30" t="s">
        <v>370</v>
      </c>
      <c r="C60" s="14" t="s">
        <v>104</v>
      </c>
      <c r="D60" s="30" t="s">
        <v>105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>
        <v>2</v>
      </c>
      <c r="DH60" s="30"/>
      <c r="DI60" s="30"/>
      <c r="DJ60" s="30"/>
      <c r="DK60" s="30"/>
      <c r="DL60" s="30"/>
      <c r="DM60" s="30"/>
      <c r="DN60" s="30"/>
      <c r="DO60" s="30"/>
      <c r="DP60" s="55">
        <v>0</v>
      </c>
      <c r="DQ60" s="47">
        <v>2</v>
      </c>
      <c r="DR60" s="16">
        <v>1</v>
      </c>
      <c r="DS60" s="73">
        <f>PRODUCT(Таблица1[[#This Row],[РЕЙТИНГ НТЛ]:[РЕГ НТЛ]])</f>
        <v>2</v>
      </c>
      <c r="DT60" s="74">
        <f>SUM(Таблица1[[#This Row],[РЕЙТИНГ DPT]:[РЕЙТИНГ НТЛ]])</f>
        <v>2</v>
      </c>
    </row>
    <row r="61" spans="1:124" x14ac:dyDescent="0.25">
      <c r="A61" s="29">
        <v>154</v>
      </c>
      <c r="B61" s="30" t="s">
        <v>387</v>
      </c>
      <c r="C61" s="14" t="s">
        <v>102</v>
      </c>
      <c r="D61" s="30" t="s">
        <v>103</v>
      </c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>
        <v>3</v>
      </c>
      <c r="DH61" s="30"/>
      <c r="DI61" s="30"/>
      <c r="DJ61" s="30"/>
      <c r="DK61" s="30"/>
      <c r="DL61" s="30"/>
      <c r="DM61" s="30"/>
      <c r="DN61" s="30"/>
      <c r="DO61" s="30"/>
      <c r="DP61" s="55">
        <v>0</v>
      </c>
      <c r="DQ61" s="47">
        <v>2</v>
      </c>
      <c r="DR61" s="31">
        <v>1</v>
      </c>
      <c r="DS61" s="73">
        <f>PRODUCT(Таблица1[[#This Row],[РЕЙТИНГ НТЛ]:[РЕГ НТЛ]])</f>
        <v>2</v>
      </c>
      <c r="DT61" s="74">
        <f>SUM(Таблица1[[#This Row],[РЕЙТИНГ DPT]:[РЕЙТИНГ НТЛ]])</f>
        <v>2</v>
      </c>
    </row>
    <row r="62" spans="1:124" x14ac:dyDescent="0.25">
      <c r="A62" s="29">
        <v>153</v>
      </c>
      <c r="B62" s="30" t="s">
        <v>388</v>
      </c>
      <c r="C62" s="14" t="s">
        <v>102</v>
      </c>
      <c r="D62" s="30" t="s">
        <v>202</v>
      </c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>
        <v>4</v>
      </c>
      <c r="DH62" s="30"/>
      <c r="DI62" s="30"/>
      <c r="DJ62" s="30"/>
      <c r="DK62" s="30"/>
      <c r="DL62" s="30"/>
      <c r="DM62" s="30"/>
      <c r="DN62" s="30"/>
      <c r="DO62" s="30"/>
      <c r="DP62" s="55">
        <v>0</v>
      </c>
      <c r="DQ62" s="47">
        <v>1</v>
      </c>
      <c r="DR62" s="31">
        <v>1</v>
      </c>
      <c r="DS62" s="73">
        <f>PRODUCT(Таблица1[[#This Row],[РЕЙТИНГ НТЛ]:[РЕГ НТЛ]])</f>
        <v>1</v>
      </c>
      <c r="DT62" s="74">
        <f>SUM(Таблица1[[#This Row],[РЕЙТИНГ DPT]:[РЕЙТИНГ НТЛ]])</f>
        <v>1</v>
      </c>
    </row>
    <row r="63" spans="1:124" x14ac:dyDescent="0.25">
      <c r="A63" s="29">
        <v>165</v>
      </c>
      <c r="B63" s="30" t="s">
        <v>389</v>
      </c>
      <c r="C63" s="14" t="s">
        <v>102</v>
      </c>
      <c r="D63" s="30" t="s">
        <v>103</v>
      </c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>
        <v>5</v>
      </c>
      <c r="DH63" s="30"/>
      <c r="DI63" s="30"/>
      <c r="DJ63" s="30"/>
      <c r="DK63" s="30"/>
      <c r="DL63" s="30"/>
      <c r="DM63" s="30"/>
      <c r="DN63" s="30"/>
      <c r="DO63" s="30"/>
      <c r="DP63" s="55">
        <v>0</v>
      </c>
      <c r="DQ63" s="47">
        <v>1</v>
      </c>
      <c r="DR63" s="16">
        <v>1</v>
      </c>
      <c r="DS63" s="73">
        <f>PRODUCT(Таблица1[[#This Row],[РЕЙТИНГ НТЛ]:[РЕГ НТЛ]])</f>
        <v>1</v>
      </c>
      <c r="DT63" s="74">
        <f>SUM(Таблица1[[#This Row],[РЕЙТИНГ DPT]:[РЕЙТИНГ НТЛ]])</f>
        <v>1</v>
      </c>
    </row>
    <row r="64" spans="1:124" x14ac:dyDescent="0.25">
      <c r="A64" s="29">
        <v>157</v>
      </c>
      <c r="B64" s="30" t="s">
        <v>378</v>
      </c>
      <c r="C64" s="14" t="s">
        <v>102</v>
      </c>
      <c r="D64" s="30" t="s">
        <v>103</v>
      </c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>
        <v>6</v>
      </c>
      <c r="DH64" s="30"/>
      <c r="DI64" s="30"/>
      <c r="DJ64" s="30"/>
      <c r="DK64" s="30"/>
      <c r="DL64" s="30"/>
      <c r="DM64" s="30"/>
      <c r="DN64" s="30"/>
      <c r="DO64" s="30"/>
      <c r="DP64" s="55">
        <v>0</v>
      </c>
      <c r="DQ64" s="47">
        <v>1</v>
      </c>
      <c r="DR64" s="31">
        <v>1</v>
      </c>
      <c r="DS64" s="73">
        <f>PRODUCT(Таблица1[[#This Row],[РЕЙТИНГ НТЛ]:[РЕГ НТЛ]])</f>
        <v>1</v>
      </c>
      <c r="DT64" s="74">
        <f>SUM(Таблица1[[#This Row],[РЕЙТИНГ DPT]:[РЕЙТИНГ НТЛ]])</f>
        <v>1</v>
      </c>
    </row>
    <row r="65" spans="1:124" x14ac:dyDescent="0.25">
      <c r="A65" s="29">
        <v>130</v>
      </c>
      <c r="B65" s="30" t="s">
        <v>390</v>
      </c>
      <c r="C65" s="14" t="s">
        <v>102</v>
      </c>
      <c r="D65" s="30" t="s">
        <v>103</v>
      </c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>
        <v>7</v>
      </c>
      <c r="DH65" s="30"/>
      <c r="DI65" s="30"/>
      <c r="DJ65" s="30"/>
      <c r="DK65" s="30"/>
      <c r="DL65" s="30"/>
      <c r="DM65" s="30"/>
      <c r="DN65" s="30"/>
      <c r="DO65" s="30"/>
      <c r="DP65" s="55">
        <v>0</v>
      </c>
      <c r="DQ65" s="66">
        <v>0</v>
      </c>
      <c r="DR65" s="31">
        <v>1</v>
      </c>
      <c r="DS65" s="73">
        <f>PRODUCT(Таблица1[[#This Row],[РЕЙТИНГ НТЛ]:[РЕГ НТЛ]])</f>
        <v>0</v>
      </c>
      <c r="DT65" s="74">
        <f>SUM(Таблица1[[#This Row],[РЕЙТИНГ DPT]:[РЕЙТИНГ НТЛ]])</f>
        <v>0</v>
      </c>
    </row>
    <row r="66" spans="1:124" x14ac:dyDescent="0.25">
      <c r="A66" s="29">
        <v>167</v>
      </c>
      <c r="B66" s="30" t="s">
        <v>410</v>
      </c>
      <c r="C66" s="14" t="s">
        <v>116</v>
      </c>
      <c r="D66" s="30" t="s">
        <v>210</v>
      </c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 t="s">
        <v>152</v>
      </c>
      <c r="DH66" s="30"/>
      <c r="DI66" s="30"/>
      <c r="DJ66" s="30"/>
      <c r="DK66" s="30"/>
      <c r="DL66" s="30"/>
      <c r="DM66" s="30"/>
      <c r="DN66" s="30"/>
      <c r="DO66" s="30"/>
      <c r="DP66" s="55">
        <v>0</v>
      </c>
      <c r="DQ66" s="66">
        <v>0</v>
      </c>
      <c r="DR66" s="16">
        <v>0</v>
      </c>
      <c r="DS66" s="73">
        <f>PRODUCT(Таблица1[[#This Row],[РЕЙТИНГ НТЛ]:[РЕГ НТЛ]])</f>
        <v>0</v>
      </c>
      <c r="DT66" s="74">
        <f>SUM(Таблица1[[#This Row],[РЕЙТИНГ DPT]:[РЕЙТИНГ НТЛ]])</f>
        <v>0</v>
      </c>
    </row>
    <row r="67" spans="1:124" x14ac:dyDescent="0.25">
      <c r="A67" s="29">
        <v>150</v>
      </c>
      <c r="B67" s="30" t="s">
        <v>409</v>
      </c>
      <c r="C67" s="14" t="s">
        <v>106</v>
      </c>
      <c r="D67" s="30" t="s">
        <v>107</v>
      </c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 t="s">
        <v>152</v>
      </c>
      <c r="DH67" s="30"/>
      <c r="DI67" s="30"/>
      <c r="DJ67" s="30"/>
      <c r="DK67" s="30"/>
      <c r="DL67" s="30"/>
      <c r="DM67" s="30"/>
      <c r="DN67" s="30"/>
      <c r="DO67" s="30"/>
      <c r="DP67" s="55">
        <v>0</v>
      </c>
      <c r="DQ67" s="66">
        <v>0</v>
      </c>
      <c r="DR67" s="16">
        <v>1</v>
      </c>
      <c r="DS67" s="73">
        <f>PRODUCT(Таблица1[[#This Row],[РЕЙТИНГ НТЛ]:[РЕГ НТЛ]])</f>
        <v>0</v>
      </c>
      <c r="DT67" s="74">
        <f>SUM(Таблица1[[#This Row],[РЕЙТИНГ DPT]:[РЕЙТИНГ НТЛ]])</f>
        <v>0</v>
      </c>
    </row>
    <row r="68" spans="1:124" x14ac:dyDescent="0.25">
      <c r="A68" s="29">
        <v>142</v>
      </c>
      <c r="B68" s="14" t="s">
        <v>419</v>
      </c>
      <c r="C68" s="14" t="s">
        <v>102</v>
      </c>
      <c r="D68" s="30" t="s">
        <v>103</v>
      </c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>
        <v>1</v>
      </c>
      <c r="DG68" s="30"/>
      <c r="DH68" s="30"/>
      <c r="DI68" s="30"/>
      <c r="DJ68" s="30"/>
      <c r="DK68" s="30"/>
      <c r="DL68" s="30"/>
      <c r="DM68" s="30"/>
      <c r="DN68" s="30"/>
      <c r="DO68" s="30"/>
      <c r="DP68" s="55">
        <v>0</v>
      </c>
      <c r="DQ68" s="47">
        <v>6</v>
      </c>
      <c r="DR68" s="31">
        <v>1</v>
      </c>
      <c r="DS68" s="73">
        <f>PRODUCT(Таблица1[[#This Row],[РЕЙТИНГ НТЛ]:[РЕГ НТЛ]])</f>
        <v>6</v>
      </c>
      <c r="DT68" s="74">
        <f>SUM(Таблица1[[#This Row],[РЕЙТИНГ DPT]:[РЕЙТИНГ НТЛ]])</f>
        <v>6</v>
      </c>
    </row>
    <row r="69" spans="1:124" x14ac:dyDescent="0.25">
      <c r="A69" s="29">
        <v>161</v>
      </c>
      <c r="B69" s="14" t="s">
        <v>424</v>
      </c>
      <c r="C69" s="14" t="s">
        <v>102</v>
      </c>
      <c r="D69" s="30" t="s">
        <v>103</v>
      </c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>
        <v>2</v>
      </c>
      <c r="DG69" s="30"/>
      <c r="DH69" s="30"/>
      <c r="DI69" s="30"/>
      <c r="DJ69" s="30"/>
      <c r="DK69" s="30"/>
      <c r="DL69" s="30"/>
      <c r="DM69" s="30"/>
      <c r="DN69" s="30"/>
      <c r="DO69" s="30"/>
      <c r="DP69" s="55">
        <v>0</v>
      </c>
      <c r="DQ69" s="47">
        <v>4</v>
      </c>
      <c r="DR69" s="31">
        <v>1</v>
      </c>
      <c r="DS69" s="73">
        <f>PRODUCT(Таблица1[[#This Row],[РЕЙТИНГ НТЛ]:[РЕГ НТЛ]])</f>
        <v>4</v>
      </c>
      <c r="DT69" s="74">
        <f>SUM(Таблица1[[#This Row],[РЕЙТИНГ DPT]:[РЕЙТИНГ НТЛ]])</f>
        <v>4</v>
      </c>
    </row>
    <row r="70" spans="1:124" x14ac:dyDescent="0.25">
      <c r="A70" s="29">
        <v>145</v>
      </c>
      <c r="B70" s="30" t="s">
        <v>375</v>
      </c>
      <c r="C70" s="14" t="s">
        <v>106</v>
      </c>
      <c r="D70" s="30" t="s">
        <v>198</v>
      </c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>
        <v>1</v>
      </c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55">
        <v>0</v>
      </c>
      <c r="DQ70" s="47">
        <v>3</v>
      </c>
      <c r="DR70" s="16">
        <v>1</v>
      </c>
      <c r="DS70" s="73">
        <f>PRODUCT(Таблица1[[#This Row],[РЕЙТИНГ НТЛ]:[РЕГ НТЛ]])</f>
        <v>3</v>
      </c>
      <c r="DT70" s="74">
        <f>SUM(Таблица1[[#This Row],[РЕЙТИНГ DPT]:[РЕЙТИНГ НТЛ]])</f>
        <v>3</v>
      </c>
    </row>
    <row r="71" spans="1:124" x14ac:dyDescent="0.25">
      <c r="A71" s="29">
        <v>157</v>
      </c>
      <c r="B71" s="30" t="s">
        <v>378</v>
      </c>
      <c r="C71" s="14" t="s">
        <v>102</v>
      </c>
      <c r="D71" s="30" t="s">
        <v>103</v>
      </c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>
        <v>2</v>
      </c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55">
        <v>0</v>
      </c>
      <c r="DQ71" s="47">
        <v>2</v>
      </c>
      <c r="DR71" s="31">
        <v>1</v>
      </c>
      <c r="DS71" s="73">
        <f>PRODUCT(Таблица1[[#This Row],[РЕЙТИНГ НТЛ]:[РЕГ НТЛ]])</f>
        <v>2</v>
      </c>
      <c r="DT71" s="74">
        <f>SUM(Таблица1[[#This Row],[РЕЙТИНГ DPT]:[РЕЙТИНГ НТЛ]])</f>
        <v>2</v>
      </c>
    </row>
    <row r="72" spans="1:124" x14ac:dyDescent="0.25">
      <c r="A72" s="29">
        <v>148</v>
      </c>
      <c r="B72" s="30" t="s">
        <v>374</v>
      </c>
      <c r="C72" s="14" t="s">
        <v>102</v>
      </c>
      <c r="D72" s="30" t="s">
        <v>103</v>
      </c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>
        <v>3</v>
      </c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55">
        <v>0</v>
      </c>
      <c r="DQ72" s="47">
        <v>2</v>
      </c>
      <c r="DR72" s="16">
        <v>1</v>
      </c>
      <c r="DS72" s="73">
        <f>PRODUCT(Таблица1[[#This Row],[РЕЙТИНГ НТЛ]:[РЕГ НТЛ]])</f>
        <v>2</v>
      </c>
      <c r="DT72" s="74">
        <f>SUM(Таблица1[[#This Row],[РЕЙТИНГ DPT]:[РЕЙТИНГ НТЛ]])</f>
        <v>2</v>
      </c>
    </row>
    <row r="73" spans="1:124" x14ac:dyDescent="0.25">
      <c r="A73" s="29">
        <v>149</v>
      </c>
      <c r="B73" s="30" t="s">
        <v>379</v>
      </c>
      <c r="C73" s="14" t="s">
        <v>102</v>
      </c>
      <c r="D73" s="30" t="s">
        <v>103</v>
      </c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>
        <v>4</v>
      </c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55">
        <v>0</v>
      </c>
      <c r="DQ73" s="47">
        <v>1</v>
      </c>
      <c r="DR73" s="31">
        <v>1</v>
      </c>
      <c r="DS73" s="73">
        <f>PRODUCT(Таблица1[[#This Row],[РЕЙТИНГ НТЛ]:[РЕГ НТЛ]])</f>
        <v>1</v>
      </c>
      <c r="DT73" s="74">
        <f>SUM(Таблица1[[#This Row],[РЕЙТИНГ DPT]:[РЕЙТИНГ НТЛ]])</f>
        <v>1</v>
      </c>
    </row>
    <row r="74" spans="1:124" x14ac:dyDescent="0.25">
      <c r="A74" s="29">
        <v>141</v>
      </c>
      <c r="B74" s="30" t="s">
        <v>408</v>
      </c>
      <c r="C74" s="14" t="s">
        <v>102</v>
      </c>
      <c r="D74" s="30" t="s">
        <v>103</v>
      </c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>
        <v>5</v>
      </c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55">
        <v>0</v>
      </c>
      <c r="DQ74" s="47">
        <v>1</v>
      </c>
      <c r="DR74" s="31">
        <v>1</v>
      </c>
      <c r="DS74" s="73">
        <f>PRODUCT(Таблица1[[#This Row],[РЕЙТИНГ НТЛ]:[РЕГ НТЛ]])</f>
        <v>1</v>
      </c>
      <c r="DT74" s="74">
        <f>SUM(Таблица1[[#This Row],[РЕЙТИНГ DPT]:[РЕЙТИНГ НТЛ]])</f>
        <v>1</v>
      </c>
    </row>
    <row r="75" spans="1:124" x14ac:dyDescent="0.25">
      <c r="A75" s="29">
        <v>161</v>
      </c>
      <c r="B75" s="30" t="s">
        <v>414</v>
      </c>
      <c r="C75" s="14" t="s">
        <v>102</v>
      </c>
      <c r="D75" s="30" t="s">
        <v>103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>
        <v>6</v>
      </c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55">
        <v>0</v>
      </c>
      <c r="DQ75" s="47">
        <v>1</v>
      </c>
      <c r="DR75" s="31">
        <v>1</v>
      </c>
      <c r="DS75" s="73">
        <f>PRODUCT(Таблица1[[#This Row],[РЕЙТИНГ НТЛ]:[РЕГ НТЛ]])</f>
        <v>1</v>
      </c>
      <c r="DT75" s="74">
        <f>SUM(Таблица1[[#This Row],[РЕЙТИНГ DPT]:[РЕЙТИНГ НТЛ]])</f>
        <v>1</v>
      </c>
    </row>
    <row r="76" spans="1:124" x14ac:dyDescent="0.25">
      <c r="A76" s="29">
        <v>163</v>
      </c>
      <c r="B76" s="30" t="s">
        <v>411</v>
      </c>
      <c r="C76" s="14" t="s">
        <v>127</v>
      </c>
      <c r="D76" s="30" t="s">
        <v>129</v>
      </c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>
        <v>7</v>
      </c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55">
        <v>0</v>
      </c>
      <c r="DQ76" s="66">
        <v>0</v>
      </c>
      <c r="DR76" s="31">
        <v>1</v>
      </c>
      <c r="DS76" s="73">
        <f>PRODUCT(Таблица1[[#This Row],[РЕЙТИНГ НТЛ]:[РЕГ НТЛ]])</f>
        <v>0</v>
      </c>
      <c r="DT76" s="74">
        <f>SUM(Таблица1[[#This Row],[РЕЙТИНГ DPT]:[РЕЙТИНГ НТЛ]])</f>
        <v>0</v>
      </c>
    </row>
    <row r="77" spans="1:124" x14ac:dyDescent="0.25">
      <c r="A77" s="29">
        <v>150</v>
      </c>
      <c r="B77" s="30" t="s">
        <v>409</v>
      </c>
      <c r="C77" s="14" t="s">
        <v>106</v>
      </c>
      <c r="D77" s="30" t="s">
        <v>107</v>
      </c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>
        <v>8</v>
      </c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55">
        <v>0</v>
      </c>
      <c r="DQ77" s="66">
        <v>0</v>
      </c>
      <c r="DR77" s="16">
        <v>1</v>
      </c>
      <c r="DS77" s="73">
        <f>PRODUCT(Таблица1[[#This Row],[РЕЙТИНГ НТЛ]:[РЕГ НТЛ]])</f>
        <v>0</v>
      </c>
      <c r="DT77" s="74">
        <f>SUM(Таблица1[[#This Row],[РЕЙТИНГ DPT]:[РЕЙТИНГ НТЛ]])</f>
        <v>0</v>
      </c>
    </row>
    <row r="78" spans="1:124" x14ac:dyDescent="0.25">
      <c r="A78" s="29">
        <v>146</v>
      </c>
      <c r="B78" s="14" t="s">
        <v>425</v>
      </c>
      <c r="C78" s="14" t="s">
        <v>102</v>
      </c>
      <c r="D78" s="30" t="s">
        <v>103</v>
      </c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>
        <v>1</v>
      </c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55">
        <v>0</v>
      </c>
      <c r="DQ78" s="47">
        <v>6</v>
      </c>
      <c r="DR78" s="31">
        <v>1</v>
      </c>
      <c r="DS78" s="73">
        <f>PRODUCT(Таблица1[[#This Row],[РЕЙТИНГ НТЛ]:[РЕГ НТЛ]])</f>
        <v>6</v>
      </c>
      <c r="DT78" s="74">
        <f>SUM(Таблица1[[#This Row],[РЕЙТИНГ DPT]:[РЕЙТИНГ НТЛ]])</f>
        <v>6</v>
      </c>
    </row>
    <row r="79" spans="1:124" x14ac:dyDescent="0.25">
      <c r="A79" s="29">
        <v>138</v>
      </c>
      <c r="B79" s="14" t="s">
        <v>421</v>
      </c>
      <c r="C79" s="14" t="s">
        <v>102</v>
      </c>
      <c r="D79" s="30" t="s">
        <v>103</v>
      </c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>
        <v>2</v>
      </c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55">
        <v>0</v>
      </c>
      <c r="DQ79" s="47">
        <v>4</v>
      </c>
      <c r="DR79" s="31">
        <v>1</v>
      </c>
      <c r="DS79" s="73">
        <f>PRODUCT(Таблица1[[#This Row],[РЕЙТИНГ НТЛ]:[РЕГ НТЛ]])</f>
        <v>4</v>
      </c>
      <c r="DT79" s="74">
        <f>SUM(Таблица1[[#This Row],[РЕЙТИНГ DPT]:[РЕЙТИНГ НТЛ]])</f>
        <v>4</v>
      </c>
    </row>
    <row r="80" spans="1:124" x14ac:dyDescent="0.25">
      <c r="A80" s="29">
        <v>137</v>
      </c>
      <c r="B80" s="30" t="s">
        <v>380</v>
      </c>
      <c r="C80" s="14" t="s">
        <v>102</v>
      </c>
      <c r="D80" s="30" t="s">
        <v>103</v>
      </c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>
        <v>1</v>
      </c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55">
        <v>0</v>
      </c>
      <c r="DQ80" s="47">
        <v>3</v>
      </c>
      <c r="DR80" s="31">
        <v>1</v>
      </c>
      <c r="DS80" s="73">
        <f>PRODUCT(Таблица1[[#This Row],[РЕЙТИНГ НТЛ]:[РЕГ НТЛ]])</f>
        <v>3</v>
      </c>
      <c r="DT80" s="74">
        <f>SUM(Таблица1[[#This Row],[РЕЙТИНГ DPT]:[РЕЙТИНГ НТЛ]])</f>
        <v>3</v>
      </c>
    </row>
    <row r="81" spans="1:124" x14ac:dyDescent="0.25">
      <c r="A81" s="29">
        <v>127</v>
      </c>
      <c r="B81" s="30" t="s">
        <v>393</v>
      </c>
      <c r="C81" s="14" t="s">
        <v>102</v>
      </c>
      <c r="D81" s="30" t="s">
        <v>103</v>
      </c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>
        <v>2</v>
      </c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55">
        <v>0</v>
      </c>
      <c r="DQ81" s="47">
        <v>2</v>
      </c>
      <c r="DR81" s="31">
        <v>1</v>
      </c>
      <c r="DS81" s="73">
        <f>PRODUCT(Таблица1[[#This Row],[РЕЙТИНГ НТЛ]:[РЕГ НТЛ]])</f>
        <v>2</v>
      </c>
      <c r="DT81" s="74">
        <f>SUM(Таблица1[[#This Row],[РЕЙТИНГ DPT]:[РЕЙТИНГ НТЛ]])</f>
        <v>2</v>
      </c>
    </row>
    <row r="82" spans="1:124" x14ac:dyDescent="0.25">
      <c r="A82" s="29">
        <v>135</v>
      </c>
      <c r="B82" s="30" t="s">
        <v>412</v>
      </c>
      <c r="C82" s="14" t="s">
        <v>104</v>
      </c>
      <c r="D82" s="30" t="s">
        <v>105</v>
      </c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>
        <v>3</v>
      </c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55">
        <v>0</v>
      </c>
      <c r="DQ82" s="47">
        <v>2</v>
      </c>
      <c r="DR82" s="16">
        <v>1</v>
      </c>
      <c r="DS82" s="73">
        <f>PRODUCT(Таблица1[[#This Row],[РЕЙТИНГ НТЛ]:[РЕГ НТЛ]])</f>
        <v>2</v>
      </c>
      <c r="DT82" s="74">
        <f>SUM(Таблица1[[#This Row],[РЕЙТИНГ DPT]:[РЕЙТИНГ НТЛ]])</f>
        <v>2</v>
      </c>
    </row>
    <row r="83" spans="1:124" x14ac:dyDescent="0.25">
      <c r="A83" s="29">
        <v>253</v>
      </c>
      <c r="B83" s="30" t="s">
        <v>413</v>
      </c>
      <c r="C83" s="14" t="s">
        <v>104</v>
      </c>
      <c r="D83" s="30" t="s">
        <v>105</v>
      </c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>
        <v>4</v>
      </c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55">
        <v>0</v>
      </c>
      <c r="DQ83" s="47">
        <v>1</v>
      </c>
      <c r="DR83" s="16">
        <v>1</v>
      </c>
      <c r="DS83" s="73">
        <f>PRODUCT(Таблица1[[#This Row],[РЕЙТИНГ НТЛ]:[РЕГ НТЛ]])</f>
        <v>1</v>
      </c>
      <c r="DT83" s="74">
        <f>SUM(Таблица1[[#This Row],[РЕЙТИНГ DPT]:[РЕЙТИНГ НТЛ]])</f>
        <v>1</v>
      </c>
    </row>
    <row r="84" spans="1:124" x14ac:dyDescent="0.25">
      <c r="A84" s="29">
        <v>152</v>
      </c>
      <c r="B84" s="30" t="s">
        <v>398</v>
      </c>
      <c r="C84" s="14" t="s">
        <v>104</v>
      </c>
      <c r="D84" s="30" t="s">
        <v>105</v>
      </c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>
        <v>5</v>
      </c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55">
        <v>0</v>
      </c>
      <c r="DQ84" s="47">
        <v>1</v>
      </c>
      <c r="DR84" s="16">
        <v>1</v>
      </c>
      <c r="DS84" s="73">
        <f>PRODUCT(Таблица1[[#This Row],[РЕЙТИНГ НТЛ]:[РЕГ НТЛ]])</f>
        <v>1</v>
      </c>
      <c r="DT84" s="74">
        <f>SUM(Таблица1[[#This Row],[РЕЙТИНГ DPT]:[РЕЙТИНГ НТЛ]])</f>
        <v>1</v>
      </c>
    </row>
    <row r="85" spans="1:124" x14ac:dyDescent="0.25">
      <c r="A85" s="29">
        <v>260</v>
      </c>
      <c r="B85" s="30" t="s">
        <v>407</v>
      </c>
      <c r="C85" s="14" t="s">
        <v>116</v>
      </c>
      <c r="D85" s="30" t="s">
        <v>192</v>
      </c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>
        <v>6</v>
      </c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55">
        <v>0</v>
      </c>
      <c r="DQ85" s="47">
        <v>1</v>
      </c>
      <c r="DR85" s="16">
        <v>0</v>
      </c>
      <c r="DS85" s="73">
        <f>PRODUCT(Таблица1[[#This Row],[РЕЙТИНГ НТЛ]:[РЕГ НТЛ]])</f>
        <v>0</v>
      </c>
      <c r="DT85" s="74">
        <f>SUM(Таблица1[[#This Row],[РЕЙТИНГ DPT]:[РЕЙТИНГ НТЛ]])</f>
        <v>1</v>
      </c>
    </row>
    <row r="86" spans="1:124" x14ac:dyDescent="0.25">
      <c r="A86" s="29">
        <v>156</v>
      </c>
      <c r="B86" s="30" t="s">
        <v>400</v>
      </c>
      <c r="C86" s="14" t="s">
        <v>116</v>
      </c>
      <c r="D86" s="30" t="s">
        <v>192</v>
      </c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>
        <v>7</v>
      </c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55">
        <v>0</v>
      </c>
      <c r="DQ86" s="66">
        <v>0</v>
      </c>
      <c r="DR86" s="16">
        <v>0</v>
      </c>
      <c r="DS86" s="73">
        <f>PRODUCT(Таблица1[[#This Row],[РЕЙТИНГ НТЛ]:[РЕГ НТЛ]])</f>
        <v>0</v>
      </c>
      <c r="DT86" s="74">
        <f>SUM(Таблица1[[#This Row],[РЕЙТИНГ DPT]:[РЕЙТИНГ НТЛ]])</f>
        <v>0</v>
      </c>
    </row>
    <row r="87" spans="1:124" x14ac:dyDescent="0.25">
      <c r="A87" s="29">
        <v>138</v>
      </c>
      <c r="B87" s="14" t="s">
        <v>421</v>
      </c>
      <c r="C87" s="14" t="s">
        <v>102</v>
      </c>
      <c r="D87" s="30" t="s">
        <v>103</v>
      </c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>
        <v>1</v>
      </c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55">
        <v>0</v>
      </c>
      <c r="DQ87" s="47">
        <v>6</v>
      </c>
      <c r="DR87" s="31">
        <v>1</v>
      </c>
      <c r="DS87" s="73">
        <f>PRODUCT(Таблица1[[#This Row],[РЕЙТИНГ НТЛ]:[РЕГ НТЛ]])</f>
        <v>6</v>
      </c>
      <c r="DT87" s="74">
        <f>SUM(Таблица1[[#This Row],[РЕЙТИНГ DPT]:[РЕЙТИНГ НТЛ]])</f>
        <v>6</v>
      </c>
    </row>
    <row r="88" spans="1:124" x14ac:dyDescent="0.25">
      <c r="A88" s="29">
        <v>146</v>
      </c>
      <c r="B88" s="14" t="s">
        <v>425</v>
      </c>
      <c r="C88" s="14" t="s">
        <v>102</v>
      </c>
      <c r="D88" s="30" t="s">
        <v>103</v>
      </c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>
        <v>2</v>
      </c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55">
        <v>0</v>
      </c>
      <c r="DQ88" s="47">
        <v>4</v>
      </c>
      <c r="DR88" s="31">
        <v>1</v>
      </c>
      <c r="DS88" s="73">
        <f>PRODUCT(Таблица1[[#This Row],[РЕЙТИНГ НТЛ]:[РЕГ НТЛ]])</f>
        <v>4</v>
      </c>
      <c r="DT88" s="74">
        <f>SUM(Таблица1[[#This Row],[РЕЙТИНГ DPT]:[РЕЙТИНГ НТЛ]])</f>
        <v>4</v>
      </c>
    </row>
    <row r="89" spans="1:124" x14ac:dyDescent="0.25">
      <c r="A89" s="29">
        <v>137</v>
      </c>
      <c r="B89" s="30" t="s">
        <v>380</v>
      </c>
      <c r="C89" s="14" t="s">
        <v>102</v>
      </c>
      <c r="D89" s="30" t="s">
        <v>103</v>
      </c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>
        <v>1</v>
      </c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55">
        <v>0</v>
      </c>
      <c r="DQ89" s="47">
        <v>3</v>
      </c>
      <c r="DR89" s="31">
        <v>1</v>
      </c>
      <c r="DS89" s="73">
        <f>PRODUCT(Таблица1[[#This Row],[РЕЙТИНГ НТЛ]:[РЕГ НТЛ]])</f>
        <v>3</v>
      </c>
      <c r="DT89" s="74">
        <f>SUM(Таблица1[[#This Row],[РЕЙТИНГ DPT]:[РЕЙТИНГ НТЛ]])</f>
        <v>3</v>
      </c>
    </row>
    <row r="90" spans="1:124" x14ac:dyDescent="0.25">
      <c r="A90" s="29">
        <v>127</v>
      </c>
      <c r="B90" s="30" t="s">
        <v>393</v>
      </c>
      <c r="C90" s="14" t="s">
        <v>102</v>
      </c>
      <c r="D90" s="30" t="s">
        <v>103</v>
      </c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>
        <v>2</v>
      </c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55">
        <v>0</v>
      </c>
      <c r="DQ90" s="47">
        <v>2</v>
      </c>
      <c r="DR90" s="31">
        <v>1</v>
      </c>
      <c r="DS90" s="73">
        <f>PRODUCT(Таблица1[[#This Row],[РЕЙТИНГ НТЛ]:[РЕГ НТЛ]])</f>
        <v>2</v>
      </c>
      <c r="DT90" s="74">
        <f>SUM(Таблица1[[#This Row],[РЕЙТИНГ DPT]:[РЕЙТИНГ НТЛ]])</f>
        <v>2</v>
      </c>
    </row>
    <row r="91" spans="1:124" x14ac:dyDescent="0.25">
      <c r="A91" s="29">
        <v>257</v>
      </c>
      <c r="B91" s="30" t="s">
        <v>402</v>
      </c>
      <c r="C91" s="14" t="s">
        <v>102</v>
      </c>
      <c r="D91" s="30" t="s">
        <v>113</v>
      </c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>
        <v>3</v>
      </c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55">
        <v>0</v>
      </c>
      <c r="DQ91" s="47">
        <v>2</v>
      </c>
      <c r="DR91" s="31">
        <v>1</v>
      </c>
      <c r="DS91" s="73">
        <f>PRODUCT(Таблица1[[#This Row],[РЕЙТИНГ НТЛ]:[РЕГ НТЛ]])</f>
        <v>2</v>
      </c>
      <c r="DT91" s="74">
        <f>SUM(Таблица1[[#This Row],[РЕЙТИНГ DPT]:[РЕЙТИНГ НТЛ]])</f>
        <v>2</v>
      </c>
    </row>
    <row r="92" spans="1:124" x14ac:dyDescent="0.25">
      <c r="A92" s="29">
        <v>131</v>
      </c>
      <c r="B92" s="30" t="s">
        <v>394</v>
      </c>
      <c r="C92" s="14" t="s">
        <v>102</v>
      </c>
      <c r="D92" s="30" t="s">
        <v>103</v>
      </c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>
        <v>4</v>
      </c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55">
        <v>0</v>
      </c>
      <c r="DQ92" s="47">
        <v>1</v>
      </c>
      <c r="DR92" s="31">
        <v>1</v>
      </c>
      <c r="DS92" s="73">
        <f>PRODUCT(Таблица1[[#This Row],[РЕЙТИНГ НТЛ]:[РЕГ НТЛ]])</f>
        <v>1</v>
      </c>
      <c r="DT92" s="74">
        <f>SUM(Таблица1[[#This Row],[РЕЙТИНГ DPT]:[РЕЙТИНГ НТЛ]])</f>
        <v>1</v>
      </c>
    </row>
    <row r="93" spans="1:124" x14ac:dyDescent="0.25">
      <c r="A93" s="29">
        <v>159</v>
      </c>
      <c r="B93" s="30" t="s">
        <v>401</v>
      </c>
      <c r="C93" s="14" t="s">
        <v>111</v>
      </c>
      <c r="D93" s="30" t="s">
        <v>112</v>
      </c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>
        <v>5</v>
      </c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55">
        <v>0</v>
      </c>
      <c r="DQ93" s="47">
        <v>1</v>
      </c>
      <c r="DR93" s="31">
        <v>1</v>
      </c>
      <c r="DS93" s="73">
        <f>PRODUCT(Таблица1[[#This Row],[РЕЙТИНГ НТЛ]:[РЕГ НТЛ]])</f>
        <v>1</v>
      </c>
      <c r="DT93" s="74">
        <f>SUM(Таблица1[[#This Row],[РЕЙТИНГ DPT]:[РЕЙТИНГ НТЛ]])</f>
        <v>1</v>
      </c>
    </row>
    <row r="94" spans="1:124" x14ac:dyDescent="0.25">
      <c r="A94" s="29">
        <v>253</v>
      </c>
      <c r="B94" s="30" t="s">
        <v>413</v>
      </c>
      <c r="C94" s="14" t="s">
        <v>104</v>
      </c>
      <c r="D94" s="30" t="s">
        <v>105</v>
      </c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>
        <v>6</v>
      </c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55">
        <v>0</v>
      </c>
      <c r="DQ94" s="47">
        <v>1</v>
      </c>
      <c r="DR94" s="16">
        <v>1</v>
      </c>
      <c r="DS94" s="73">
        <f>PRODUCT(Таблица1[[#This Row],[РЕЙТИНГ НТЛ]:[РЕГ НТЛ]])</f>
        <v>1</v>
      </c>
      <c r="DT94" s="74">
        <f>SUM(Таблица1[[#This Row],[РЕЙТИНГ DPT]:[РЕЙТИНГ НТЛ]])</f>
        <v>1</v>
      </c>
    </row>
    <row r="95" spans="1:124" x14ac:dyDescent="0.25">
      <c r="A95" s="29">
        <v>133</v>
      </c>
      <c r="B95" s="30" t="s">
        <v>396</v>
      </c>
      <c r="C95" s="14" t="s">
        <v>102</v>
      </c>
      <c r="D95" s="30" t="s">
        <v>103</v>
      </c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>
        <v>7</v>
      </c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55">
        <v>0</v>
      </c>
      <c r="DQ95" s="66">
        <v>0</v>
      </c>
      <c r="DR95" s="31">
        <v>1</v>
      </c>
      <c r="DS95" s="73">
        <f>PRODUCT(Таблица1[[#This Row],[РЕЙТИНГ НТЛ]:[РЕГ НТЛ]])</f>
        <v>0</v>
      </c>
      <c r="DT95" s="74">
        <f>SUM(Таблица1[[#This Row],[РЕЙТИНГ DPT]:[РЕЙТИНГ НТЛ]])</f>
        <v>0</v>
      </c>
    </row>
    <row r="96" spans="1:124" x14ac:dyDescent="0.25">
      <c r="A96" s="29">
        <v>152</v>
      </c>
      <c r="B96" s="30" t="s">
        <v>398</v>
      </c>
      <c r="C96" s="14" t="s">
        <v>104</v>
      </c>
      <c r="D96" s="30" t="s">
        <v>105</v>
      </c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>
        <v>8</v>
      </c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55">
        <v>0</v>
      </c>
      <c r="DQ96" s="66">
        <v>0</v>
      </c>
      <c r="DR96" s="16">
        <v>1</v>
      </c>
      <c r="DS96" s="73">
        <f>PRODUCT(Таблица1[[#This Row],[РЕЙТИНГ НТЛ]:[РЕГ НТЛ]])</f>
        <v>0</v>
      </c>
      <c r="DT96" s="74">
        <f>SUM(Таблица1[[#This Row],[РЕЙТИНГ DPT]:[РЕЙТИНГ НТЛ]])</f>
        <v>0</v>
      </c>
    </row>
    <row r="97" spans="1:124" x14ac:dyDescent="0.25">
      <c r="A97" s="29">
        <v>135</v>
      </c>
      <c r="B97" s="30" t="s">
        <v>412</v>
      </c>
      <c r="C97" s="14" t="s">
        <v>104</v>
      </c>
      <c r="D97" s="30" t="s">
        <v>105</v>
      </c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>
        <v>9</v>
      </c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55">
        <v>0</v>
      </c>
      <c r="DQ97" s="66">
        <v>0</v>
      </c>
      <c r="DR97" s="16">
        <v>1</v>
      </c>
      <c r="DS97" s="73">
        <f>PRODUCT(Таблица1[[#This Row],[РЕЙТИНГ НТЛ]:[РЕГ НТЛ]])</f>
        <v>0</v>
      </c>
      <c r="DT97" s="74">
        <f>SUM(Таблица1[[#This Row],[РЕЙТИНГ DPT]:[РЕЙТИНГ НТЛ]])</f>
        <v>0</v>
      </c>
    </row>
    <row r="98" spans="1:124" x14ac:dyDescent="0.25">
      <c r="A98" s="29">
        <v>147</v>
      </c>
      <c r="B98" s="14" t="s">
        <v>417</v>
      </c>
      <c r="C98" s="14" t="s">
        <v>102</v>
      </c>
      <c r="D98" s="30" t="s">
        <v>103</v>
      </c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>
        <v>1</v>
      </c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55">
        <v>0</v>
      </c>
      <c r="DQ98" s="47">
        <v>3</v>
      </c>
      <c r="DR98" s="16">
        <v>1</v>
      </c>
      <c r="DS98" s="73">
        <f>PRODUCT(Таблица1[[#This Row],[РЕЙТИНГ НТЛ]:[РЕГ НТЛ]])</f>
        <v>3</v>
      </c>
      <c r="DT98" s="74">
        <f>SUM(Таблица1[[#This Row],[РЕЙТИНГ DPT]:[РЕЙТИНГ НТЛ]])</f>
        <v>3</v>
      </c>
    </row>
    <row r="99" spans="1:124" x14ac:dyDescent="0.25">
      <c r="A99" s="29">
        <v>45</v>
      </c>
      <c r="B99" s="14" t="s">
        <v>430</v>
      </c>
      <c r="C99" s="14" t="s">
        <v>104</v>
      </c>
      <c r="D99" s="30" t="s">
        <v>105</v>
      </c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>
        <v>2</v>
      </c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55">
        <v>0</v>
      </c>
      <c r="DQ99" s="47">
        <v>2</v>
      </c>
      <c r="DR99" s="16">
        <v>1</v>
      </c>
      <c r="DS99" s="73">
        <f>PRODUCT(Таблица1[[#This Row],[РЕЙТИНГ НТЛ]:[РЕГ НТЛ]])</f>
        <v>2</v>
      </c>
      <c r="DT99" s="74">
        <f>SUM(Таблица1[[#This Row],[РЕЙТИНГ DPT]:[РЕЙТИНГ НТЛ]])</f>
        <v>2</v>
      </c>
    </row>
    <row r="100" spans="1:124" x14ac:dyDescent="0.25">
      <c r="A100" s="29">
        <v>129</v>
      </c>
      <c r="B100" s="30" t="s">
        <v>386</v>
      </c>
      <c r="C100" s="14" t="s">
        <v>102</v>
      </c>
      <c r="D100" s="30" t="s">
        <v>103</v>
      </c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>
        <v>1</v>
      </c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55">
        <v>0</v>
      </c>
      <c r="DQ100" s="47">
        <v>3</v>
      </c>
      <c r="DR100" s="31">
        <v>1</v>
      </c>
      <c r="DS100" s="73">
        <f>PRODUCT(Таблица1[[#This Row],[РЕЙТИНГ НТЛ]:[РЕГ НТЛ]])</f>
        <v>3</v>
      </c>
      <c r="DT100" s="74">
        <f>SUM(Таблица1[[#This Row],[РЕЙТИНГ DPT]:[РЕЙТИНГ НТЛ]])</f>
        <v>3</v>
      </c>
    </row>
    <row r="101" spans="1:124" x14ac:dyDescent="0.25">
      <c r="A101" s="29">
        <v>154</v>
      </c>
      <c r="B101" s="30" t="s">
        <v>387</v>
      </c>
      <c r="C101" s="14" t="s">
        <v>102</v>
      </c>
      <c r="D101" s="30" t="s">
        <v>103</v>
      </c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>
        <v>2</v>
      </c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55">
        <v>0</v>
      </c>
      <c r="DQ101" s="47">
        <v>2</v>
      </c>
      <c r="DR101" s="31">
        <v>1</v>
      </c>
      <c r="DS101" s="73">
        <f>PRODUCT(Таблица1[[#This Row],[РЕЙТИНГ НТЛ]:[РЕГ НТЛ]])</f>
        <v>2</v>
      </c>
      <c r="DT101" s="74">
        <f>SUM(Таблица1[[#This Row],[РЕЙТИНГ DPT]:[РЕЙТИНГ НТЛ]])</f>
        <v>2</v>
      </c>
    </row>
    <row r="102" spans="1:124" x14ac:dyDescent="0.25">
      <c r="A102" s="29">
        <v>153</v>
      </c>
      <c r="B102" s="30" t="s">
        <v>388</v>
      </c>
      <c r="C102" s="14" t="s">
        <v>102</v>
      </c>
      <c r="D102" s="30" t="s">
        <v>202</v>
      </c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>
        <v>3</v>
      </c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55">
        <v>0</v>
      </c>
      <c r="DQ102" s="47">
        <v>2</v>
      </c>
      <c r="DR102" s="31">
        <v>1</v>
      </c>
      <c r="DS102" s="73">
        <f>PRODUCT(Таблица1[[#This Row],[РЕЙТИНГ НТЛ]:[РЕГ НТЛ]])</f>
        <v>2</v>
      </c>
      <c r="DT102" s="74">
        <f>SUM(Таблица1[[#This Row],[РЕЙТИНГ DPT]:[РЕЙТИНГ НТЛ]])</f>
        <v>2</v>
      </c>
    </row>
    <row r="103" spans="1:124" x14ac:dyDescent="0.25">
      <c r="A103" s="29">
        <v>165</v>
      </c>
      <c r="B103" s="30" t="s">
        <v>389</v>
      </c>
      <c r="C103" s="14" t="s">
        <v>102</v>
      </c>
      <c r="D103" s="30" t="s">
        <v>103</v>
      </c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>
        <v>4</v>
      </c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55">
        <v>0</v>
      </c>
      <c r="DQ103" s="47">
        <v>1</v>
      </c>
      <c r="DR103" s="16">
        <v>1</v>
      </c>
      <c r="DS103" s="73">
        <f>PRODUCT(Таблица1[[#This Row],[РЕЙТИНГ НТЛ]:[РЕГ НТЛ]])</f>
        <v>1</v>
      </c>
      <c r="DT103" s="74">
        <f>SUM(Таблица1[[#This Row],[РЕЙТИНГ DPT]:[РЕЙТИНГ НТЛ]])</f>
        <v>1</v>
      </c>
    </row>
    <row r="104" spans="1:124" x14ac:dyDescent="0.25">
      <c r="A104" s="29">
        <v>262</v>
      </c>
      <c r="B104" s="30" t="s">
        <v>391</v>
      </c>
      <c r="C104" s="14" t="s">
        <v>104</v>
      </c>
      <c r="D104" s="30" t="s">
        <v>105</v>
      </c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>
        <v>5</v>
      </c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55">
        <v>0</v>
      </c>
      <c r="DQ104" s="47">
        <v>1</v>
      </c>
      <c r="DR104" s="16">
        <v>1</v>
      </c>
      <c r="DS104" s="73">
        <f>PRODUCT(Таблица1[[#This Row],[РЕЙТИНГ НТЛ]:[РЕГ НТЛ]])</f>
        <v>1</v>
      </c>
      <c r="DT104" s="74">
        <f>SUM(Таблица1[[#This Row],[РЕЙТИНГ DPT]:[РЕЙТИНГ НТЛ]])</f>
        <v>1</v>
      </c>
    </row>
    <row r="105" spans="1:124" x14ac:dyDescent="0.25">
      <c r="A105" s="29">
        <v>93</v>
      </c>
      <c r="B105" s="30" t="s">
        <v>327</v>
      </c>
      <c r="C105" s="14" t="s">
        <v>102</v>
      </c>
      <c r="D105" s="30" t="s">
        <v>103</v>
      </c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>
        <v>6</v>
      </c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55">
        <v>0</v>
      </c>
      <c r="DQ105" s="47">
        <v>1</v>
      </c>
      <c r="DR105" s="31">
        <v>1</v>
      </c>
      <c r="DS105" s="73">
        <f>PRODUCT(Таблица1[[#This Row],[РЕЙТИНГ НТЛ]:[РЕГ НТЛ]])</f>
        <v>1</v>
      </c>
      <c r="DT105" s="74">
        <f>SUM(Таблица1[[#This Row],[РЕЙТИНГ DPT]:[РЕЙТИНГ НТЛ]])</f>
        <v>1</v>
      </c>
    </row>
    <row r="106" spans="1:124" x14ac:dyDescent="0.25">
      <c r="A106" s="29">
        <v>139</v>
      </c>
      <c r="B106" s="30" t="s">
        <v>371</v>
      </c>
      <c r="C106" s="14" t="s">
        <v>106</v>
      </c>
      <c r="D106" s="30" t="s">
        <v>198</v>
      </c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>
        <v>7</v>
      </c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55">
        <v>0</v>
      </c>
      <c r="DQ106" s="66">
        <v>0</v>
      </c>
      <c r="DR106" s="31">
        <v>0</v>
      </c>
      <c r="DS106" s="73">
        <f>PRODUCT(Таблица1[[#This Row],[РЕЙТИНГ НТЛ]:[РЕГ НТЛ]])</f>
        <v>0</v>
      </c>
      <c r="DT106" s="74">
        <f>SUM(Таблица1[[#This Row],[РЕЙТИНГ DPT]:[РЕЙТИНГ НТЛ]])</f>
        <v>0</v>
      </c>
    </row>
    <row r="107" spans="1:124" x14ac:dyDescent="0.25">
      <c r="A107" s="29">
        <v>128</v>
      </c>
      <c r="B107" s="30" t="s">
        <v>392</v>
      </c>
      <c r="C107" s="14" t="s">
        <v>104</v>
      </c>
      <c r="D107" s="30" t="s">
        <v>105</v>
      </c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>
        <v>8</v>
      </c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55">
        <v>0</v>
      </c>
      <c r="DQ107" s="66">
        <v>0</v>
      </c>
      <c r="DR107" s="16">
        <v>1</v>
      </c>
      <c r="DS107" s="73">
        <f>PRODUCT(Таблица1[[#This Row],[РЕЙТИНГ НТЛ]:[РЕГ НТЛ]])</f>
        <v>0</v>
      </c>
      <c r="DT107" s="74">
        <f>SUM(Таблица1[[#This Row],[РЕЙТИНГ DPT]:[РЕЙТИНГ НТЛ]])</f>
        <v>0</v>
      </c>
    </row>
    <row r="108" spans="1:124" x14ac:dyDescent="0.25">
      <c r="A108" s="29">
        <v>146</v>
      </c>
      <c r="B108" s="14" t="s">
        <v>425</v>
      </c>
      <c r="C108" s="14" t="s">
        <v>102</v>
      </c>
      <c r="D108" s="30" t="s">
        <v>103</v>
      </c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>
        <v>1</v>
      </c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55">
        <v>0</v>
      </c>
      <c r="DQ108" s="47">
        <v>6</v>
      </c>
      <c r="DR108" s="31">
        <v>1</v>
      </c>
      <c r="DS108" s="73">
        <f>PRODUCT(Таблица1[[#This Row],[РЕЙТИНГ НТЛ]:[РЕГ НТЛ]])</f>
        <v>6</v>
      </c>
      <c r="DT108" s="74">
        <f>SUM(Таблица1[[#This Row],[РЕЙТИНГ DPT]:[РЕЙТИНГ НТЛ]])</f>
        <v>6</v>
      </c>
    </row>
    <row r="109" spans="1:124" x14ac:dyDescent="0.25">
      <c r="A109" s="29">
        <v>158</v>
      </c>
      <c r="B109" s="14" t="s">
        <v>415</v>
      </c>
      <c r="C109" s="14" t="s">
        <v>102</v>
      </c>
      <c r="D109" s="30" t="s">
        <v>103</v>
      </c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>
        <v>2</v>
      </c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55">
        <v>0</v>
      </c>
      <c r="DQ109" s="47">
        <v>4</v>
      </c>
      <c r="DR109" s="31">
        <v>1</v>
      </c>
      <c r="DS109" s="73">
        <f>PRODUCT(Таблица1[[#This Row],[РЕЙТИНГ НТЛ]:[РЕГ НТЛ]])</f>
        <v>4</v>
      </c>
      <c r="DT109" s="74">
        <f>SUM(Таблица1[[#This Row],[РЕЙТИНГ DPT]:[РЕЙТИНГ НТЛ]])</f>
        <v>4</v>
      </c>
    </row>
    <row r="110" spans="1:124" x14ac:dyDescent="0.25">
      <c r="A110" s="29">
        <v>138</v>
      </c>
      <c r="B110" s="14" t="s">
        <v>421</v>
      </c>
      <c r="C110" s="14" t="s">
        <v>102</v>
      </c>
      <c r="D110" s="30" t="s">
        <v>103</v>
      </c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>
        <v>3</v>
      </c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55">
        <v>0</v>
      </c>
      <c r="DQ110" s="47">
        <v>4</v>
      </c>
      <c r="DR110" s="31">
        <v>1</v>
      </c>
      <c r="DS110" s="73">
        <f>PRODUCT(Таблица1[[#This Row],[РЕЙТИНГ НТЛ]:[РЕГ НТЛ]])</f>
        <v>4</v>
      </c>
      <c r="DT110" s="74">
        <f>SUM(Таблица1[[#This Row],[РЕЙТИНГ DPT]:[РЕЙТИНГ НТЛ]])</f>
        <v>4</v>
      </c>
    </row>
    <row r="111" spans="1:124" x14ac:dyDescent="0.25">
      <c r="A111" s="29">
        <v>137</v>
      </c>
      <c r="B111" s="30" t="s">
        <v>380</v>
      </c>
      <c r="C111" s="14" t="s">
        <v>102</v>
      </c>
      <c r="D111" s="30" t="s">
        <v>103</v>
      </c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>
        <v>1</v>
      </c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55">
        <v>0</v>
      </c>
      <c r="DQ111" s="47">
        <v>3</v>
      </c>
      <c r="DR111" s="31">
        <v>1</v>
      </c>
      <c r="DS111" s="73">
        <f>PRODUCT(Таблица1[[#This Row],[РЕЙТИНГ НТЛ]:[РЕГ НТЛ]])</f>
        <v>3</v>
      </c>
      <c r="DT111" s="74">
        <f>SUM(Таблица1[[#This Row],[РЕЙТИНГ DPT]:[РЕЙТИНГ НТЛ]])</f>
        <v>3</v>
      </c>
    </row>
    <row r="112" spans="1:124" x14ac:dyDescent="0.25">
      <c r="A112" s="29">
        <v>151</v>
      </c>
      <c r="B112" s="30" t="s">
        <v>405</v>
      </c>
      <c r="C112" s="14" t="s">
        <v>102</v>
      </c>
      <c r="D112" s="30" t="s">
        <v>103</v>
      </c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>
        <v>2</v>
      </c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55">
        <v>0</v>
      </c>
      <c r="DQ112" s="47">
        <v>2</v>
      </c>
      <c r="DR112" s="31">
        <v>1</v>
      </c>
      <c r="DS112" s="73">
        <f>PRODUCT(Таблица1[[#This Row],[РЕЙТИНГ НТЛ]:[РЕГ НТЛ]])</f>
        <v>2</v>
      </c>
      <c r="DT112" s="74">
        <f>SUM(Таблица1[[#This Row],[РЕЙТИНГ DPT]:[РЕЙТИНГ НТЛ]])</f>
        <v>2</v>
      </c>
    </row>
    <row r="113" spans="1:124" x14ac:dyDescent="0.25">
      <c r="A113" s="29">
        <v>127</v>
      </c>
      <c r="B113" s="30" t="s">
        <v>393</v>
      </c>
      <c r="C113" s="14" t="s">
        <v>102</v>
      </c>
      <c r="D113" s="30" t="s">
        <v>103</v>
      </c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>
        <v>3</v>
      </c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55">
        <v>0</v>
      </c>
      <c r="DQ113" s="47">
        <v>2</v>
      </c>
      <c r="DR113" s="31">
        <v>1</v>
      </c>
      <c r="DS113" s="73">
        <f>PRODUCT(Таблица1[[#This Row],[РЕЙТИНГ НТЛ]:[РЕГ НТЛ]])</f>
        <v>2</v>
      </c>
      <c r="DT113" s="74">
        <f>SUM(Таблица1[[#This Row],[РЕЙТИНГ DPT]:[РЕЙТИНГ НТЛ]])</f>
        <v>2</v>
      </c>
    </row>
    <row r="114" spans="1:124" x14ac:dyDescent="0.25">
      <c r="A114" s="29">
        <v>163</v>
      </c>
      <c r="B114" s="30" t="s">
        <v>411</v>
      </c>
      <c r="C114" s="14" t="s">
        <v>127</v>
      </c>
      <c r="D114" s="30" t="s">
        <v>129</v>
      </c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>
        <v>4</v>
      </c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55">
        <v>0</v>
      </c>
      <c r="DQ114" s="47">
        <v>1</v>
      </c>
      <c r="DR114" s="31">
        <v>1</v>
      </c>
      <c r="DS114" s="73">
        <f>PRODUCT(Таблица1[[#This Row],[РЕЙТИНГ НТЛ]:[РЕГ НТЛ]])</f>
        <v>1</v>
      </c>
      <c r="DT114" s="74">
        <f>SUM(Таблица1[[#This Row],[РЕЙТИНГ DPT]:[РЕЙТИНГ НТЛ]])</f>
        <v>1</v>
      </c>
    </row>
    <row r="115" spans="1:124" x14ac:dyDescent="0.25">
      <c r="A115" s="29">
        <v>135</v>
      </c>
      <c r="B115" s="30" t="s">
        <v>412</v>
      </c>
      <c r="C115" s="14" t="s">
        <v>104</v>
      </c>
      <c r="D115" s="30" t="s">
        <v>105</v>
      </c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>
        <v>5</v>
      </c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55">
        <v>0</v>
      </c>
      <c r="DQ115" s="47">
        <v>1</v>
      </c>
      <c r="DR115" s="16">
        <v>1</v>
      </c>
      <c r="DS115" s="73">
        <f>PRODUCT(Таблица1[[#This Row],[РЕЙТИНГ НТЛ]:[РЕГ НТЛ]])</f>
        <v>1</v>
      </c>
      <c r="DT115" s="74">
        <f>SUM(Таблица1[[#This Row],[РЕЙТИНГ DPT]:[РЕЙТИНГ НТЛ]])</f>
        <v>1</v>
      </c>
    </row>
    <row r="116" spans="1:124" x14ac:dyDescent="0.25">
      <c r="A116" s="29">
        <v>143</v>
      </c>
      <c r="B116" s="30" t="s">
        <v>404</v>
      </c>
      <c r="C116" s="14" t="s">
        <v>111</v>
      </c>
      <c r="D116" s="30" t="s">
        <v>112</v>
      </c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>
        <v>6</v>
      </c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55">
        <v>0</v>
      </c>
      <c r="DQ116" s="47">
        <v>1</v>
      </c>
      <c r="DR116" s="31">
        <v>1</v>
      </c>
      <c r="DS116" s="73">
        <f>PRODUCT(Таблица1[[#This Row],[РЕЙТИНГ НТЛ]:[РЕГ НТЛ]])</f>
        <v>1</v>
      </c>
      <c r="DT116" s="74">
        <f>SUM(Таблица1[[#This Row],[РЕЙТИНГ DPT]:[РЕЙТИНГ НТЛ]])</f>
        <v>1</v>
      </c>
    </row>
    <row r="117" spans="1:124" x14ac:dyDescent="0.25">
      <c r="A117" s="29">
        <v>155</v>
      </c>
      <c r="B117" s="30" t="s">
        <v>399</v>
      </c>
      <c r="C117" s="14" t="s">
        <v>127</v>
      </c>
      <c r="D117" s="30" t="s">
        <v>129</v>
      </c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>
        <v>7</v>
      </c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55">
        <v>0</v>
      </c>
      <c r="DQ117" s="66">
        <v>0</v>
      </c>
      <c r="DR117" s="31">
        <v>0</v>
      </c>
      <c r="DS117" s="73">
        <f>PRODUCT(Таблица1[[#This Row],[РЕЙТИНГ НТЛ]:[РЕГ НТЛ]])</f>
        <v>0</v>
      </c>
      <c r="DT117" s="74">
        <f>SUM(Таблица1[[#This Row],[РЕЙТИНГ DPT]:[РЕЙТИНГ НТЛ]])</f>
        <v>0</v>
      </c>
    </row>
    <row r="118" spans="1:124" x14ac:dyDescent="0.25">
      <c r="A118" s="29">
        <v>133</v>
      </c>
      <c r="B118" s="30" t="s">
        <v>396</v>
      </c>
      <c r="C118" s="14" t="s">
        <v>102</v>
      </c>
      <c r="D118" s="30" t="s">
        <v>103</v>
      </c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>
        <v>8</v>
      </c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55">
        <v>0</v>
      </c>
      <c r="DQ118" s="66">
        <v>0</v>
      </c>
      <c r="DR118" s="31">
        <v>1</v>
      </c>
      <c r="DS118" s="73">
        <f>PRODUCT(Таблица1[[#This Row],[РЕЙТИНГ НТЛ]:[РЕГ НТЛ]])</f>
        <v>0</v>
      </c>
      <c r="DT118" s="74">
        <f>SUM(Таблица1[[#This Row],[РЕЙТИНГ DPT]:[РЕЙТИНГ НТЛ]])</f>
        <v>0</v>
      </c>
    </row>
    <row r="119" spans="1:124" x14ac:dyDescent="0.25">
      <c r="A119" s="29">
        <v>257</v>
      </c>
      <c r="B119" s="30" t="s">
        <v>402</v>
      </c>
      <c r="C119" s="14" t="s">
        <v>102</v>
      </c>
      <c r="D119" s="30" t="s">
        <v>113</v>
      </c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>
        <v>9</v>
      </c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55">
        <v>0</v>
      </c>
      <c r="DQ119" s="66">
        <v>0</v>
      </c>
      <c r="DR119" s="31">
        <v>1</v>
      </c>
      <c r="DS119" s="73">
        <f>PRODUCT(Таблица1[[#This Row],[РЕЙТИНГ НТЛ]:[РЕГ НТЛ]])</f>
        <v>0</v>
      </c>
      <c r="DT119" s="74">
        <f>SUM(Таблица1[[#This Row],[РЕЙТИНГ DPT]:[РЕЙТИНГ НТЛ]])</f>
        <v>0</v>
      </c>
    </row>
    <row r="120" spans="1:124" x14ac:dyDescent="0.25">
      <c r="A120" s="29">
        <v>159</v>
      </c>
      <c r="B120" s="30" t="s">
        <v>401</v>
      </c>
      <c r="C120" s="14" t="s">
        <v>111</v>
      </c>
      <c r="D120" s="30" t="s">
        <v>112</v>
      </c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>
        <v>13</v>
      </c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55">
        <v>0</v>
      </c>
      <c r="DQ120" s="66">
        <v>0</v>
      </c>
      <c r="DR120" s="31">
        <v>1</v>
      </c>
      <c r="DS120" s="73">
        <f>PRODUCT(Таблица1[[#This Row],[РЕЙТИНГ НТЛ]:[РЕГ НТЛ]])</f>
        <v>0</v>
      </c>
      <c r="DT120" s="74">
        <f>SUM(Таблица1[[#This Row],[РЕЙТИНГ DPT]:[РЕЙТИНГ НТЛ]])</f>
        <v>0</v>
      </c>
    </row>
    <row r="121" spans="1:124" x14ac:dyDescent="0.25">
      <c r="A121" s="29">
        <v>140</v>
      </c>
      <c r="B121" s="30" t="s">
        <v>397</v>
      </c>
      <c r="C121" s="14" t="s">
        <v>102</v>
      </c>
      <c r="D121" s="30" t="s">
        <v>103</v>
      </c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 t="s">
        <v>211</v>
      </c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55">
        <v>0</v>
      </c>
      <c r="DQ121" s="66">
        <v>0</v>
      </c>
      <c r="DR121" s="31">
        <v>1</v>
      </c>
      <c r="DS121" s="73">
        <f>PRODUCT(Таблица1[[#This Row],[РЕЙТИНГ НТЛ]:[РЕГ НТЛ]])</f>
        <v>0</v>
      </c>
      <c r="DT121" s="74">
        <f>SUM(Таблица1[[#This Row],[РЕЙТИНГ DPT]:[РЕЙТИНГ НТЛ]])</f>
        <v>0</v>
      </c>
    </row>
    <row r="122" spans="1:124" x14ac:dyDescent="0.25">
      <c r="A122" s="29">
        <v>132</v>
      </c>
      <c r="B122" s="30" t="s">
        <v>395</v>
      </c>
      <c r="C122" s="14" t="s">
        <v>102</v>
      </c>
      <c r="D122" s="30" t="s">
        <v>103</v>
      </c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 t="s">
        <v>211</v>
      </c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55">
        <v>0</v>
      </c>
      <c r="DQ122" s="66">
        <v>0</v>
      </c>
      <c r="DR122" s="31">
        <v>1</v>
      </c>
      <c r="DS122" s="73">
        <f>PRODUCT(Таблица1[[#This Row],[РЕЙТИНГ НТЛ]:[РЕГ НТЛ]])</f>
        <v>0</v>
      </c>
      <c r="DT122" s="74">
        <f>SUM(Таблица1[[#This Row],[РЕЙТИНГ DPT]:[РЕЙТИНГ НТЛ]])</f>
        <v>0</v>
      </c>
    </row>
    <row r="123" spans="1:124" x14ac:dyDescent="0.25">
      <c r="A123" s="29">
        <v>131</v>
      </c>
      <c r="B123" s="30" t="s">
        <v>394</v>
      </c>
      <c r="C123" s="14" t="s">
        <v>102</v>
      </c>
      <c r="D123" s="30" t="s">
        <v>103</v>
      </c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 t="s">
        <v>211</v>
      </c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55">
        <v>0</v>
      </c>
      <c r="DQ123" s="66">
        <v>0</v>
      </c>
      <c r="DR123" s="31">
        <v>1</v>
      </c>
      <c r="DS123" s="73">
        <f>PRODUCT(Таблица1[[#This Row],[РЕЙТИНГ НТЛ]:[РЕГ НТЛ]])</f>
        <v>0</v>
      </c>
      <c r="DT123" s="74">
        <f>SUM(Таблица1[[#This Row],[РЕЙТИНГ DPT]:[РЕЙТИНГ НТЛ]])</f>
        <v>0</v>
      </c>
    </row>
    <row r="124" spans="1:124" x14ac:dyDescent="0.25">
      <c r="A124" s="29">
        <v>253</v>
      </c>
      <c r="B124" s="30" t="s">
        <v>413</v>
      </c>
      <c r="C124" s="14" t="s">
        <v>104</v>
      </c>
      <c r="D124" s="30" t="s">
        <v>105</v>
      </c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 t="s">
        <v>123</v>
      </c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55">
        <v>0</v>
      </c>
      <c r="DQ124" s="66">
        <v>0</v>
      </c>
      <c r="DR124" s="16">
        <v>1</v>
      </c>
      <c r="DS124" s="73">
        <f>PRODUCT(Таблица1[[#This Row],[РЕЙТИНГ НТЛ]:[РЕГ НТЛ]])</f>
        <v>0</v>
      </c>
      <c r="DT124" s="74">
        <f>SUM(Таблица1[[#This Row],[РЕЙТИНГ DPT]:[РЕЙТИНГ НТЛ]])</f>
        <v>0</v>
      </c>
    </row>
    <row r="125" spans="1:124" x14ac:dyDescent="0.25">
      <c r="A125" s="29">
        <v>152</v>
      </c>
      <c r="B125" s="30" t="s">
        <v>398</v>
      </c>
      <c r="C125" s="14" t="s">
        <v>104</v>
      </c>
      <c r="D125" s="30" t="s">
        <v>105</v>
      </c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 t="s">
        <v>123</v>
      </c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55">
        <v>0</v>
      </c>
      <c r="DQ125" s="66">
        <v>0</v>
      </c>
      <c r="DR125" s="16">
        <v>1</v>
      </c>
      <c r="DS125" s="73">
        <f>PRODUCT(Таблица1[[#This Row],[РЕЙТИНГ НТЛ]:[РЕГ НТЛ]])</f>
        <v>0</v>
      </c>
      <c r="DT125" s="74">
        <f>SUM(Таблица1[[#This Row],[РЕЙТИНГ DPT]:[РЕЙТИНГ НТЛ]])</f>
        <v>0</v>
      </c>
    </row>
    <row r="126" spans="1:124" x14ac:dyDescent="0.25">
      <c r="A126" s="29">
        <v>148</v>
      </c>
      <c r="B126" s="30" t="s">
        <v>374</v>
      </c>
      <c r="C126" s="14" t="s">
        <v>102</v>
      </c>
      <c r="D126" s="30" t="s">
        <v>103</v>
      </c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>
        <v>1</v>
      </c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55">
        <v>0</v>
      </c>
      <c r="DQ126" s="47">
        <v>6</v>
      </c>
      <c r="DR126" s="16">
        <v>1</v>
      </c>
      <c r="DS126" s="73">
        <f>PRODUCT(Таблица1[[#This Row],[РЕЙТИНГ НТЛ]:[РЕГ НТЛ]])</f>
        <v>6</v>
      </c>
      <c r="DT126" s="74">
        <f>SUM(Таблица1[[#This Row],[РЕЙТИНГ DPT]:[РЕЙТИНГ НТЛ]])</f>
        <v>6</v>
      </c>
    </row>
    <row r="127" spans="1:124" x14ac:dyDescent="0.25">
      <c r="A127" s="29">
        <v>145</v>
      </c>
      <c r="B127" s="30" t="s">
        <v>375</v>
      </c>
      <c r="C127" s="14" t="s">
        <v>106</v>
      </c>
      <c r="D127" s="30" t="s">
        <v>198</v>
      </c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>
        <v>2</v>
      </c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55">
        <v>0</v>
      </c>
      <c r="DQ127" s="47">
        <v>4</v>
      </c>
      <c r="DR127" s="16">
        <v>1</v>
      </c>
      <c r="DS127" s="73">
        <f>PRODUCT(Таблица1[[#This Row],[РЕЙТИНГ НТЛ]:[РЕГ НТЛ]])</f>
        <v>4</v>
      </c>
      <c r="DT127" s="74">
        <f>SUM(Таблица1[[#This Row],[РЕЙТИНГ DPT]:[РЕЙТИНГ НТЛ]])</f>
        <v>4</v>
      </c>
    </row>
    <row r="128" spans="1:124" x14ac:dyDescent="0.25">
      <c r="A128" s="29">
        <v>149</v>
      </c>
      <c r="B128" s="30" t="s">
        <v>379</v>
      </c>
      <c r="C128" s="14" t="s">
        <v>102</v>
      </c>
      <c r="D128" s="30" t="s">
        <v>103</v>
      </c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>
        <v>3</v>
      </c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55">
        <v>0</v>
      </c>
      <c r="DQ128" s="47">
        <v>4</v>
      </c>
      <c r="DR128" s="31">
        <v>1</v>
      </c>
      <c r="DS128" s="73">
        <f>PRODUCT(Таблица1[[#This Row],[РЕЙТИНГ НТЛ]:[РЕГ НТЛ]])</f>
        <v>4</v>
      </c>
      <c r="DT128" s="74">
        <f>SUM(Таблица1[[#This Row],[РЕЙТИНГ DPT]:[РЕЙТИНГ НТЛ]])</f>
        <v>4</v>
      </c>
    </row>
    <row r="129" spans="1:124" x14ac:dyDescent="0.25">
      <c r="A129" s="29">
        <v>163</v>
      </c>
      <c r="B129" s="30" t="s">
        <v>411</v>
      </c>
      <c r="C129" s="14" t="s">
        <v>127</v>
      </c>
      <c r="D129" s="30" t="s">
        <v>129</v>
      </c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>
        <v>4</v>
      </c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55">
        <v>0</v>
      </c>
      <c r="DQ129" s="47">
        <v>2</v>
      </c>
      <c r="DR129" s="31">
        <v>1</v>
      </c>
      <c r="DS129" s="73">
        <f>PRODUCT(Таблица1[[#This Row],[РЕЙТИНГ НТЛ]:[РЕГ НТЛ]])</f>
        <v>2</v>
      </c>
      <c r="DT129" s="74">
        <f>SUM(Таблица1[[#This Row],[РЕЙТИНГ DPT]:[РЕЙТИНГ НТЛ]])</f>
        <v>2</v>
      </c>
    </row>
    <row r="130" spans="1:124" x14ac:dyDescent="0.25">
      <c r="A130" s="29">
        <v>164</v>
      </c>
      <c r="B130" s="30" t="s">
        <v>376</v>
      </c>
      <c r="C130" s="14" t="s">
        <v>102</v>
      </c>
      <c r="D130" s="30" t="s">
        <v>103</v>
      </c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>
        <v>1</v>
      </c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55">
        <v>0</v>
      </c>
      <c r="DQ130" s="47">
        <v>6</v>
      </c>
      <c r="DR130" s="31">
        <v>1</v>
      </c>
      <c r="DS130" s="73">
        <f>PRODUCT(Таблица1[[#This Row],[РЕЙТИНГ НТЛ]:[РЕГ НТЛ]])</f>
        <v>6</v>
      </c>
      <c r="DT130" s="74">
        <f>SUM(Таблица1[[#This Row],[РЕЙТИНГ DPT]:[РЕЙТИНГ НТЛ]])</f>
        <v>6</v>
      </c>
    </row>
    <row r="131" spans="1:124" x14ac:dyDescent="0.25">
      <c r="A131" s="29">
        <v>157</v>
      </c>
      <c r="B131" s="30" t="s">
        <v>378</v>
      </c>
      <c r="C131" s="14" t="s">
        <v>102</v>
      </c>
      <c r="D131" s="30" t="s">
        <v>103</v>
      </c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>
        <v>2</v>
      </c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55">
        <v>0</v>
      </c>
      <c r="DQ131" s="47">
        <v>4</v>
      </c>
      <c r="DR131" s="31">
        <v>1</v>
      </c>
      <c r="DS131" s="73">
        <f>PRODUCT(Таблица1[[#This Row],[РЕЙТИНГ НТЛ]:[РЕГ НТЛ]])</f>
        <v>4</v>
      </c>
      <c r="DT131" s="74">
        <f>SUM(Таблица1[[#This Row],[РЕЙТИНГ DPT]:[РЕЙТИНГ НТЛ]])</f>
        <v>4</v>
      </c>
    </row>
    <row r="132" spans="1:124" x14ac:dyDescent="0.25">
      <c r="A132" s="29">
        <v>149</v>
      </c>
      <c r="B132" s="30" t="s">
        <v>379</v>
      </c>
      <c r="C132" s="14" t="s">
        <v>102</v>
      </c>
      <c r="D132" s="30" t="s">
        <v>103</v>
      </c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>
        <v>3</v>
      </c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55">
        <v>0</v>
      </c>
      <c r="DQ132" s="47">
        <v>4</v>
      </c>
      <c r="DR132" s="31">
        <v>1</v>
      </c>
      <c r="DS132" s="73">
        <f>PRODUCT(Таблица1[[#This Row],[РЕЙТИНГ НТЛ]:[РЕГ НТЛ]])</f>
        <v>4</v>
      </c>
      <c r="DT132" s="74">
        <f>SUM(Таблица1[[#This Row],[РЕЙТИНГ DPT]:[РЕЙТИНГ НТЛ]])</f>
        <v>4</v>
      </c>
    </row>
    <row r="133" spans="1:124" x14ac:dyDescent="0.25">
      <c r="A133" s="29">
        <v>141</v>
      </c>
      <c r="B133" s="30" t="s">
        <v>408</v>
      </c>
      <c r="C133" s="14" t="s">
        <v>102</v>
      </c>
      <c r="D133" s="30" t="s">
        <v>103</v>
      </c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>
        <v>4</v>
      </c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55">
        <v>0</v>
      </c>
      <c r="DQ133" s="47">
        <v>2</v>
      </c>
      <c r="DR133" s="31">
        <v>1</v>
      </c>
      <c r="DS133" s="73">
        <f>PRODUCT(Таблица1[[#This Row],[РЕЙТИНГ НТЛ]:[РЕГ НТЛ]])</f>
        <v>2</v>
      </c>
      <c r="DT133" s="74">
        <f>SUM(Таблица1[[#This Row],[РЕЙТИНГ DPT]:[РЕЙТИНГ НТЛ]])</f>
        <v>2</v>
      </c>
    </row>
    <row r="134" spans="1:124" x14ac:dyDescent="0.25">
      <c r="A134" s="29">
        <v>169</v>
      </c>
      <c r="B134" s="30" t="s">
        <v>381</v>
      </c>
      <c r="C134" s="14" t="s">
        <v>102</v>
      </c>
      <c r="D134" s="30" t="s">
        <v>103</v>
      </c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>
        <v>5</v>
      </c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55">
        <v>0</v>
      </c>
      <c r="DQ134" s="47">
        <v>2</v>
      </c>
      <c r="DR134" s="31">
        <v>1</v>
      </c>
      <c r="DS134" s="73">
        <f>PRODUCT(Таблица1[[#This Row],[РЕЙТИНГ НТЛ]:[РЕГ НТЛ]])</f>
        <v>2</v>
      </c>
      <c r="DT134" s="74">
        <f>SUM(Таблица1[[#This Row],[РЕЙТИНГ DPT]:[РЕЙТИНГ НТЛ]])</f>
        <v>2</v>
      </c>
    </row>
    <row r="135" spans="1:124" x14ac:dyDescent="0.25">
      <c r="A135" s="29">
        <v>150</v>
      </c>
      <c r="B135" s="30" t="s">
        <v>409</v>
      </c>
      <c r="C135" s="14" t="s">
        <v>106</v>
      </c>
      <c r="D135" s="30" t="s">
        <v>107</v>
      </c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>
        <v>6</v>
      </c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55">
        <v>0</v>
      </c>
      <c r="DQ135" s="47">
        <v>2</v>
      </c>
      <c r="DR135" s="16">
        <v>1</v>
      </c>
      <c r="DS135" s="73">
        <f>PRODUCT(Таблица1[[#This Row],[РЕЙТИНГ НТЛ]:[РЕГ НТЛ]])</f>
        <v>2</v>
      </c>
      <c r="DT135" s="74">
        <f>SUM(Таблица1[[#This Row],[РЕЙТИНГ DPT]:[РЕЙТИНГ НТЛ]])</f>
        <v>2</v>
      </c>
    </row>
    <row r="136" spans="1:124" x14ac:dyDescent="0.25">
      <c r="A136" s="29">
        <v>167</v>
      </c>
      <c r="B136" s="30" t="s">
        <v>410</v>
      </c>
      <c r="C136" s="14" t="s">
        <v>116</v>
      </c>
      <c r="D136" s="30" t="s">
        <v>210</v>
      </c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>
        <v>7</v>
      </c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55">
        <v>0</v>
      </c>
      <c r="DQ136" s="66">
        <v>0</v>
      </c>
      <c r="DR136" s="16">
        <v>0</v>
      </c>
      <c r="DS136" s="73">
        <f>PRODUCT(Таблица1[[#This Row],[РЕЙТИНГ НТЛ]:[РЕГ НТЛ]])</f>
        <v>0</v>
      </c>
      <c r="DT136" s="74">
        <f>SUM(Таблица1[[#This Row],[РЕЙТИНГ DPT]:[РЕЙТИНГ НТЛ]])</f>
        <v>0</v>
      </c>
    </row>
    <row r="137" spans="1:124" x14ac:dyDescent="0.25">
      <c r="A137" s="29">
        <v>142</v>
      </c>
      <c r="B137" s="14" t="s">
        <v>419</v>
      </c>
      <c r="C137" s="14" t="s">
        <v>102</v>
      </c>
      <c r="D137" s="30" t="s">
        <v>103</v>
      </c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>
        <v>1</v>
      </c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55">
        <v>0</v>
      </c>
      <c r="DQ137" s="47">
        <v>9</v>
      </c>
      <c r="DR137" s="31">
        <v>1</v>
      </c>
      <c r="DS137" s="73">
        <f>PRODUCT(Таблица1[[#This Row],[РЕЙТИНГ НТЛ]:[РЕГ НТЛ]])</f>
        <v>9</v>
      </c>
      <c r="DT137" s="74">
        <f>SUM(Таблица1[[#This Row],[РЕЙТИНГ DPT]:[РЕЙТИНГ НТЛ]])</f>
        <v>9</v>
      </c>
    </row>
    <row r="138" spans="1:124" x14ac:dyDescent="0.25">
      <c r="A138" s="29">
        <v>146</v>
      </c>
      <c r="B138" s="14" t="s">
        <v>425</v>
      </c>
      <c r="C138" s="14" t="s">
        <v>102</v>
      </c>
      <c r="D138" s="30" t="s">
        <v>103</v>
      </c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>
        <v>2</v>
      </c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55">
        <v>0</v>
      </c>
      <c r="DQ138" s="47">
        <v>6</v>
      </c>
      <c r="DR138" s="31">
        <v>1</v>
      </c>
      <c r="DS138" s="73">
        <f>PRODUCT(Таблица1[[#This Row],[РЕЙТИНГ НТЛ]:[РЕГ НТЛ]])</f>
        <v>6</v>
      </c>
      <c r="DT138" s="74">
        <f>SUM(Таблица1[[#This Row],[РЕЙТИНГ DPT]:[РЕЙТИНГ НТЛ]])</f>
        <v>6</v>
      </c>
    </row>
    <row r="139" spans="1:124" x14ac:dyDescent="0.25">
      <c r="A139" s="29">
        <v>161</v>
      </c>
      <c r="B139" s="14" t="s">
        <v>424</v>
      </c>
      <c r="C139" s="14" t="s">
        <v>102</v>
      </c>
      <c r="D139" s="30" t="s">
        <v>103</v>
      </c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>
        <v>3</v>
      </c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55">
        <v>0</v>
      </c>
      <c r="DQ139" s="47">
        <v>6</v>
      </c>
      <c r="DR139" s="31">
        <v>1</v>
      </c>
      <c r="DS139" s="73">
        <f>PRODUCT(Таблица1[[#This Row],[РЕЙТИНГ НТЛ]:[РЕГ НТЛ]])</f>
        <v>6</v>
      </c>
      <c r="DT139" s="74">
        <f>SUM(Таблица1[[#This Row],[РЕЙТИНГ DPT]:[РЕЙТИНГ НТЛ]])</f>
        <v>6</v>
      </c>
    </row>
    <row r="140" spans="1:124" x14ac:dyDescent="0.25">
      <c r="A140" s="29">
        <v>166</v>
      </c>
      <c r="B140" s="14" t="s">
        <v>437</v>
      </c>
      <c r="C140" s="14" t="s">
        <v>190</v>
      </c>
      <c r="D140" s="30" t="s">
        <v>185</v>
      </c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>
        <v>4</v>
      </c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55">
        <v>0</v>
      </c>
      <c r="DQ140" s="47">
        <v>3</v>
      </c>
      <c r="DR140" s="16">
        <v>0</v>
      </c>
      <c r="DS140" s="73">
        <f>PRODUCT(Таблица1[[#This Row],[РЕЙТИНГ НТЛ]:[РЕГ НТЛ]])</f>
        <v>0</v>
      </c>
      <c r="DT140" s="74">
        <f>SUM(Таблица1[[#This Row],[РЕЙТИНГ DPT]:[РЕЙТИНГ НТЛ]])</f>
        <v>3</v>
      </c>
    </row>
    <row r="141" spans="1:124" x14ac:dyDescent="0.25">
      <c r="A141" s="29">
        <v>129</v>
      </c>
      <c r="B141" s="30" t="s">
        <v>386</v>
      </c>
      <c r="C141" s="14" t="s">
        <v>102</v>
      </c>
      <c r="D141" s="30" t="s">
        <v>103</v>
      </c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>
        <v>1</v>
      </c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55">
        <v>0</v>
      </c>
      <c r="DQ141" s="47">
        <v>6</v>
      </c>
      <c r="DR141" s="31">
        <v>1</v>
      </c>
      <c r="DS141" s="73">
        <f>PRODUCT(Таблица1[[#This Row],[РЕЙТИНГ НТЛ]:[РЕГ НТЛ]])</f>
        <v>6</v>
      </c>
      <c r="DT141" s="74">
        <f>SUM(Таблица1[[#This Row],[РЕЙТИНГ DPT]:[РЕЙТИНГ НТЛ]])</f>
        <v>6</v>
      </c>
    </row>
    <row r="142" spans="1:124" x14ac:dyDescent="0.25">
      <c r="A142" s="29">
        <v>153</v>
      </c>
      <c r="B142" s="30" t="s">
        <v>388</v>
      </c>
      <c r="C142" s="14" t="s">
        <v>102</v>
      </c>
      <c r="D142" s="30" t="s">
        <v>202</v>
      </c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>
        <v>2</v>
      </c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55">
        <v>0</v>
      </c>
      <c r="DQ142" s="47">
        <v>4</v>
      </c>
      <c r="DR142" s="31">
        <v>1</v>
      </c>
      <c r="DS142" s="73">
        <f>PRODUCT(Таблица1[[#This Row],[РЕЙТИНГ НТЛ]:[РЕГ НТЛ]])</f>
        <v>4</v>
      </c>
      <c r="DT142" s="74">
        <f>SUM(Таблица1[[#This Row],[РЕЙТИНГ DPT]:[РЕЙТИНГ НТЛ]])</f>
        <v>4</v>
      </c>
    </row>
    <row r="143" spans="1:124" x14ac:dyDescent="0.25">
      <c r="A143" s="29">
        <v>154</v>
      </c>
      <c r="B143" s="30" t="s">
        <v>387</v>
      </c>
      <c r="C143" s="14" t="s">
        <v>102</v>
      </c>
      <c r="D143" s="30" t="s">
        <v>103</v>
      </c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>
        <v>3</v>
      </c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55">
        <v>0</v>
      </c>
      <c r="DQ143" s="47">
        <v>4</v>
      </c>
      <c r="DR143" s="31">
        <v>1</v>
      </c>
      <c r="DS143" s="73">
        <f>PRODUCT(Таблица1[[#This Row],[РЕЙТИНГ НТЛ]:[РЕГ НТЛ]])</f>
        <v>4</v>
      </c>
      <c r="DT143" s="74">
        <f>SUM(Таблица1[[#This Row],[РЕЙТИНГ DPT]:[РЕЙТИНГ НТЛ]])</f>
        <v>4</v>
      </c>
    </row>
    <row r="144" spans="1:124" x14ac:dyDescent="0.25">
      <c r="A144" s="29">
        <v>145</v>
      </c>
      <c r="B144" s="30" t="s">
        <v>375</v>
      </c>
      <c r="C144" s="14" t="s">
        <v>106</v>
      </c>
      <c r="D144" s="30" t="s">
        <v>198</v>
      </c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>
        <v>4</v>
      </c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55">
        <v>0</v>
      </c>
      <c r="DQ144" s="47">
        <v>2</v>
      </c>
      <c r="DR144" s="16">
        <v>1</v>
      </c>
      <c r="DS144" s="73">
        <f>PRODUCT(Таблица1[[#This Row],[РЕЙТИНГ НТЛ]:[РЕГ НТЛ]])</f>
        <v>2</v>
      </c>
      <c r="DT144" s="74">
        <f>SUM(Таблица1[[#This Row],[РЕЙТИНГ DPT]:[РЕЙТИНГ НТЛ]])</f>
        <v>2</v>
      </c>
    </row>
    <row r="145" spans="1:124" x14ac:dyDescent="0.25">
      <c r="A145" s="29">
        <v>165</v>
      </c>
      <c r="B145" s="30" t="s">
        <v>389</v>
      </c>
      <c r="C145" s="14" t="s">
        <v>102</v>
      </c>
      <c r="D145" s="30" t="s">
        <v>103</v>
      </c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>
        <v>5</v>
      </c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55">
        <v>0</v>
      </c>
      <c r="DQ145" s="47">
        <v>2</v>
      </c>
      <c r="DR145" s="16">
        <v>1</v>
      </c>
      <c r="DS145" s="73">
        <f>PRODUCT(Таблица1[[#This Row],[РЕЙТИНГ НТЛ]:[РЕГ НТЛ]])</f>
        <v>2</v>
      </c>
      <c r="DT145" s="74">
        <f>SUM(Таблица1[[#This Row],[РЕЙТИНГ DPT]:[РЕЙТИНГ НТЛ]])</f>
        <v>2</v>
      </c>
    </row>
    <row r="146" spans="1:124" x14ac:dyDescent="0.25">
      <c r="A146" s="29">
        <v>130</v>
      </c>
      <c r="B146" s="30" t="s">
        <v>390</v>
      </c>
      <c r="C146" s="14" t="s">
        <v>102</v>
      </c>
      <c r="D146" s="30" t="s">
        <v>103</v>
      </c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>
        <v>6</v>
      </c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55">
        <v>0</v>
      </c>
      <c r="DQ146" s="47">
        <v>2</v>
      </c>
      <c r="DR146" s="31">
        <v>1</v>
      </c>
      <c r="DS146" s="73">
        <f>PRODUCT(Таблица1[[#This Row],[РЕЙТИНГ НТЛ]:[РЕГ НТЛ]])</f>
        <v>2</v>
      </c>
      <c r="DT146" s="74">
        <f>SUM(Таблица1[[#This Row],[РЕЙТИНГ DPT]:[РЕЙТИНГ НТЛ]])</f>
        <v>2</v>
      </c>
    </row>
    <row r="147" spans="1:124" x14ac:dyDescent="0.25">
      <c r="A147" s="29">
        <v>136</v>
      </c>
      <c r="B147" s="30" t="s">
        <v>370</v>
      </c>
      <c r="C147" s="14" t="s">
        <v>104</v>
      </c>
      <c r="D147" s="30" t="s">
        <v>105</v>
      </c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>
        <v>1</v>
      </c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55">
        <v>0</v>
      </c>
      <c r="DQ147" s="47">
        <v>6</v>
      </c>
      <c r="DR147" s="16">
        <v>1</v>
      </c>
      <c r="DS147" s="73">
        <f>PRODUCT(Таблица1[[#This Row],[РЕЙТИНГ НТЛ]:[РЕГ НТЛ]])</f>
        <v>6</v>
      </c>
      <c r="DT147" s="74">
        <f>SUM(Таблица1[[#This Row],[РЕЙТИНГ DPT]:[РЕЙТИНГ НТЛ]])</f>
        <v>6</v>
      </c>
    </row>
    <row r="148" spans="1:124" x14ac:dyDescent="0.25">
      <c r="A148" s="29">
        <v>139</v>
      </c>
      <c r="B148" s="30" t="s">
        <v>371</v>
      </c>
      <c r="C148" s="14" t="s">
        <v>106</v>
      </c>
      <c r="D148" s="30" t="s">
        <v>198</v>
      </c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>
        <v>2</v>
      </c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55">
        <v>0</v>
      </c>
      <c r="DQ148" s="47">
        <v>4</v>
      </c>
      <c r="DR148" s="31">
        <v>0</v>
      </c>
      <c r="DS148" s="73">
        <f>PRODUCT(Таблица1[[#This Row],[РЕЙТИНГ НТЛ]:[РЕГ НТЛ]])</f>
        <v>0</v>
      </c>
      <c r="DT148" s="74">
        <f>SUM(Таблица1[[#This Row],[РЕЙТИНГ DPT]:[РЕЙТИНГ НТЛ]])</f>
        <v>4</v>
      </c>
    </row>
    <row r="149" spans="1:124" x14ac:dyDescent="0.25">
      <c r="A149" s="29">
        <v>128</v>
      </c>
      <c r="B149" s="30" t="s">
        <v>392</v>
      </c>
      <c r="C149" s="14" t="s">
        <v>104</v>
      </c>
      <c r="D149" s="30" t="s">
        <v>105</v>
      </c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>
        <v>3</v>
      </c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55">
        <v>0</v>
      </c>
      <c r="DQ149" s="47">
        <v>4</v>
      </c>
      <c r="DR149" s="16">
        <v>1</v>
      </c>
      <c r="DS149" s="73">
        <f>PRODUCT(Таблица1[[#This Row],[РЕЙТИНГ НТЛ]:[РЕГ НТЛ]])</f>
        <v>4</v>
      </c>
      <c r="DT149" s="74">
        <f>SUM(Таблица1[[#This Row],[РЕЙТИНГ DPT]:[РЕЙТИНГ НТЛ]])</f>
        <v>4</v>
      </c>
    </row>
    <row r="150" spans="1:124" x14ac:dyDescent="0.25">
      <c r="A150" s="29">
        <v>147</v>
      </c>
      <c r="B150" s="14" t="s">
        <v>417</v>
      </c>
      <c r="C150" s="14" t="s">
        <v>102</v>
      </c>
      <c r="D150" s="30" t="s">
        <v>103</v>
      </c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>
        <v>1</v>
      </c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55">
        <v>0</v>
      </c>
      <c r="DQ150" s="47">
        <v>9</v>
      </c>
      <c r="DR150" s="16">
        <v>1</v>
      </c>
      <c r="DS150" s="73">
        <f>PRODUCT(Таблица1[[#This Row],[РЕЙТИНГ НТЛ]:[РЕГ НТЛ]])</f>
        <v>9</v>
      </c>
      <c r="DT150" s="74">
        <f>SUM(Таблица1[[#This Row],[РЕЙТИНГ DPT]:[РЕЙТИНГ НТЛ]])</f>
        <v>9</v>
      </c>
    </row>
    <row r="151" spans="1:124" x14ac:dyDescent="0.25">
      <c r="A151" s="29">
        <v>160</v>
      </c>
      <c r="B151" s="14" t="s">
        <v>422</v>
      </c>
      <c r="C151" s="14" t="s">
        <v>102</v>
      </c>
      <c r="D151" s="30" t="s">
        <v>103</v>
      </c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>
        <v>2</v>
      </c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55">
        <v>0</v>
      </c>
      <c r="DQ151" s="47">
        <v>6</v>
      </c>
      <c r="DR151" s="31">
        <v>1</v>
      </c>
      <c r="DS151" s="73">
        <f>PRODUCT(Таблица1[[#This Row],[РЕЙТИНГ НТЛ]:[РЕГ НТЛ]])</f>
        <v>6</v>
      </c>
      <c r="DT151" s="74">
        <f>SUM(Таблица1[[#This Row],[РЕЙТИНГ DPT]:[РЕЙТИНГ НТЛ]])</f>
        <v>6</v>
      </c>
    </row>
    <row r="152" spans="1:124" x14ac:dyDescent="0.25">
      <c r="A152" s="29">
        <v>136</v>
      </c>
      <c r="B152" s="30" t="s">
        <v>370</v>
      </c>
      <c r="C152" s="14" t="s">
        <v>104</v>
      </c>
      <c r="D152" s="30" t="s">
        <v>105</v>
      </c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4"/>
      <c r="BD152" s="34"/>
      <c r="BE152" s="34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>
        <v>1</v>
      </c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55">
        <v>0</v>
      </c>
      <c r="DQ152" s="47">
        <v>3</v>
      </c>
      <c r="DR152" s="16">
        <v>1</v>
      </c>
      <c r="DS152" s="75">
        <f>PRODUCT(Таблица1[[#This Row],[РЕЙТИНГ НТЛ]:[РЕГ НТЛ]])</f>
        <v>3</v>
      </c>
      <c r="DT152" s="74">
        <f>SUM(Таблица1[[#This Row],[РЕЙТИНГ DPT]:[РЕЙТИНГ НТЛ]])</f>
        <v>3</v>
      </c>
    </row>
    <row r="153" spans="1:124" x14ac:dyDescent="0.25">
      <c r="A153" s="29">
        <v>129</v>
      </c>
      <c r="B153" s="30" t="s">
        <v>386</v>
      </c>
      <c r="C153" s="14" t="s">
        <v>102</v>
      </c>
      <c r="D153" s="30" t="s">
        <v>103</v>
      </c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>
        <v>2</v>
      </c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55">
        <v>0</v>
      </c>
      <c r="DQ153" s="47">
        <v>2</v>
      </c>
      <c r="DR153" s="31">
        <v>1</v>
      </c>
      <c r="DS153" s="73">
        <f>PRODUCT(Таблица1[[#This Row],[РЕЙТИНГ НТЛ]:[РЕГ НТЛ]])</f>
        <v>2</v>
      </c>
      <c r="DT153" s="74">
        <f>SUM(Таблица1[[#This Row],[РЕЙТИНГ DPT]:[РЕЙТИНГ НТЛ]])</f>
        <v>2</v>
      </c>
    </row>
    <row r="154" spans="1:124" x14ac:dyDescent="0.25">
      <c r="A154" s="29">
        <v>154</v>
      </c>
      <c r="B154" s="30" t="s">
        <v>387</v>
      </c>
      <c r="C154" s="14" t="s">
        <v>102</v>
      </c>
      <c r="D154" s="30" t="s">
        <v>103</v>
      </c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>
        <v>3</v>
      </c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55">
        <v>0</v>
      </c>
      <c r="DQ154" s="47">
        <v>2</v>
      </c>
      <c r="DR154" s="31">
        <v>1</v>
      </c>
      <c r="DS154" s="73">
        <f>PRODUCT(Таблица1[[#This Row],[РЕЙТИНГ НТЛ]:[РЕГ НТЛ]])</f>
        <v>2</v>
      </c>
      <c r="DT154" s="74">
        <f>SUM(Таблица1[[#This Row],[РЕЙТИНГ DPT]:[РЕЙТИНГ НТЛ]])</f>
        <v>2</v>
      </c>
    </row>
    <row r="155" spans="1:124" x14ac:dyDescent="0.25">
      <c r="A155" s="29">
        <v>153</v>
      </c>
      <c r="B155" s="30" t="s">
        <v>388</v>
      </c>
      <c r="C155" s="14" t="s">
        <v>102</v>
      </c>
      <c r="D155" s="30" t="s">
        <v>202</v>
      </c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>
        <v>4</v>
      </c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55">
        <v>0</v>
      </c>
      <c r="DQ155" s="48">
        <v>1</v>
      </c>
      <c r="DR155" s="31">
        <v>1</v>
      </c>
      <c r="DS155" s="73">
        <f>PRODUCT(Таблица1[[#This Row],[РЕЙТИНГ НТЛ]:[РЕГ НТЛ]])</f>
        <v>1</v>
      </c>
      <c r="DT155" s="74">
        <f>SUM(Таблица1[[#This Row],[РЕЙТИНГ DPT]:[РЕЙТИНГ НТЛ]])</f>
        <v>1</v>
      </c>
    </row>
    <row r="156" spans="1:124" x14ac:dyDescent="0.25">
      <c r="A156" s="29">
        <v>145</v>
      </c>
      <c r="B156" s="30" t="s">
        <v>375</v>
      </c>
      <c r="C156" s="14" t="s">
        <v>106</v>
      </c>
      <c r="D156" s="30" t="s">
        <v>198</v>
      </c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>
        <v>5</v>
      </c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55">
        <v>0</v>
      </c>
      <c r="DQ156" s="48">
        <v>1</v>
      </c>
      <c r="DR156" s="16">
        <v>1</v>
      </c>
      <c r="DS156" s="73">
        <f>PRODUCT(Таблица1[[#This Row],[РЕЙТИНГ НТЛ]:[РЕГ НТЛ]])</f>
        <v>1</v>
      </c>
      <c r="DT156" s="74">
        <f>SUM(Таблица1[[#This Row],[РЕЙТИНГ DPT]:[РЕЙТИНГ НТЛ]])</f>
        <v>1</v>
      </c>
    </row>
    <row r="157" spans="1:124" x14ac:dyDescent="0.25">
      <c r="A157" s="29">
        <v>165</v>
      </c>
      <c r="B157" s="30" t="s">
        <v>389</v>
      </c>
      <c r="C157" s="14" t="s">
        <v>102</v>
      </c>
      <c r="D157" s="30" t="s">
        <v>103</v>
      </c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>
        <v>6</v>
      </c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55">
        <v>0</v>
      </c>
      <c r="DQ157" s="47">
        <v>1</v>
      </c>
      <c r="DR157" s="16">
        <v>1</v>
      </c>
      <c r="DS157" s="73">
        <f>PRODUCT(Таблица1[[#This Row],[РЕЙТИНГ НТЛ]:[РЕГ НТЛ]])</f>
        <v>1</v>
      </c>
      <c r="DT157" s="74">
        <f>SUM(Таблица1[[#This Row],[РЕЙТИНГ DPT]:[РЕЙТИНГ НТЛ]])</f>
        <v>1</v>
      </c>
    </row>
    <row r="158" spans="1:124" x14ac:dyDescent="0.25">
      <c r="A158" s="29">
        <v>139</v>
      </c>
      <c r="B158" s="30" t="s">
        <v>371</v>
      </c>
      <c r="C158" s="14" t="s">
        <v>106</v>
      </c>
      <c r="D158" s="30" t="s">
        <v>198</v>
      </c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>
        <v>7</v>
      </c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55">
        <v>0</v>
      </c>
      <c r="DQ158" s="66">
        <v>0</v>
      </c>
      <c r="DR158" s="31">
        <v>0</v>
      </c>
      <c r="DS158" s="73">
        <f>PRODUCT(Таблица1[[#This Row],[РЕЙТИНГ НТЛ]:[РЕГ НТЛ]])</f>
        <v>0</v>
      </c>
      <c r="DT158" s="74">
        <f>SUM(Таблица1[[#This Row],[РЕЙТИНГ DPT]:[РЕЙТИНГ НТЛ]])</f>
        <v>0</v>
      </c>
    </row>
    <row r="159" spans="1:124" x14ac:dyDescent="0.25">
      <c r="A159" s="29">
        <v>130</v>
      </c>
      <c r="B159" s="30" t="s">
        <v>390</v>
      </c>
      <c r="C159" s="14" t="s">
        <v>102</v>
      </c>
      <c r="D159" s="30" t="s">
        <v>103</v>
      </c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>
        <v>8</v>
      </c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55">
        <v>0</v>
      </c>
      <c r="DQ159" s="66">
        <v>0</v>
      </c>
      <c r="DR159" s="31">
        <v>1</v>
      </c>
      <c r="DS159" s="73">
        <f>PRODUCT(Таблица1[[#This Row],[РЕЙТИНГ НТЛ]:[РЕГ НТЛ]])</f>
        <v>0</v>
      </c>
      <c r="DT159" s="74">
        <f>SUM(Таблица1[[#This Row],[РЕЙТИНГ DPT]:[РЕЙТИНГ НТЛ]])</f>
        <v>0</v>
      </c>
    </row>
    <row r="160" spans="1:124" x14ac:dyDescent="0.25">
      <c r="A160" s="29">
        <v>262</v>
      </c>
      <c r="B160" s="30" t="s">
        <v>391</v>
      </c>
      <c r="C160" s="14" t="s">
        <v>104</v>
      </c>
      <c r="D160" s="30" t="s">
        <v>105</v>
      </c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>
        <v>1</v>
      </c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56">
        <v>3</v>
      </c>
      <c r="DQ160" s="66">
        <v>0</v>
      </c>
      <c r="DR160" s="16">
        <v>1</v>
      </c>
      <c r="DS160" s="32">
        <f>PRODUCT(Таблица1[[#This Row],[РЕЙТИНГ НТЛ]:[РЕГ НТЛ]])</f>
        <v>0</v>
      </c>
      <c r="DT160" s="70">
        <f>SUM(Таблица1[[#This Row],[РЕЙТИНГ DPT]:[РЕЙТИНГ НТЛ]])</f>
        <v>3</v>
      </c>
    </row>
    <row r="161" spans="1:124" x14ac:dyDescent="0.25">
      <c r="A161" s="29">
        <v>164</v>
      </c>
      <c r="B161" s="30" t="s">
        <v>376</v>
      </c>
      <c r="C161" s="14" t="s">
        <v>102</v>
      </c>
      <c r="D161" s="30" t="s">
        <v>103</v>
      </c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>
        <v>2</v>
      </c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56">
        <v>2</v>
      </c>
      <c r="DQ161" s="66">
        <v>0</v>
      </c>
      <c r="DR161" s="31">
        <v>1</v>
      </c>
      <c r="DS161" s="32">
        <f>PRODUCT(Таблица1[[#This Row],[РЕЙТИНГ НТЛ]:[РЕГ НТЛ]])</f>
        <v>0</v>
      </c>
      <c r="DT161" s="70">
        <f>SUM(Таблица1[[#This Row],[РЕЙТИНГ DPT]:[РЕЙТИНГ НТЛ]])</f>
        <v>2</v>
      </c>
    </row>
    <row r="162" spans="1:124" x14ac:dyDescent="0.25">
      <c r="A162" s="29">
        <v>149</v>
      </c>
      <c r="B162" s="30" t="s">
        <v>379</v>
      </c>
      <c r="C162" s="14" t="s">
        <v>102</v>
      </c>
      <c r="D162" s="30" t="s">
        <v>103</v>
      </c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>
        <v>3</v>
      </c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56">
        <v>2</v>
      </c>
      <c r="DQ162" s="66">
        <v>0</v>
      </c>
      <c r="DR162" s="31">
        <v>1</v>
      </c>
      <c r="DS162" s="32">
        <f>PRODUCT(Таблица1[[#This Row],[РЕЙТИНГ НТЛ]:[РЕГ НТЛ]])</f>
        <v>0</v>
      </c>
      <c r="DT162" s="70">
        <f>SUM(Таблица1[[#This Row],[РЕЙТИНГ DPT]:[РЕЙТИНГ НТЛ]])</f>
        <v>2</v>
      </c>
    </row>
    <row r="163" spans="1:124" x14ac:dyDescent="0.25">
      <c r="A163" s="29">
        <v>142</v>
      </c>
      <c r="B163" s="30" t="s">
        <v>377</v>
      </c>
      <c r="C163" s="14" t="s">
        <v>102</v>
      </c>
      <c r="D163" s="30" t="s">
        <v>103</v>
      </c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>
        <v>4</v>
      </c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56">
        <v>1</v>
      </c>
      <c r="DQ163" s="66">
        <v>0</v>
      </c>
      <c r="DR163" s="31">
        <v>1</v>
      </c>
      <c r="DS163" s="32">
        <f>PRODUCT(Таблица1[[#This Row],[РЕЙТИНГ НТЛ]:[РЕГ НТЛ]])</f>
        <v>0</v>
      </c>
      <c r="DT163" s="70">
        <f>SUM(Таблица1[[#This Row],[РЕЙТИНГ DPT]:[РЕЙТИНГ НТЛ]])</f>
        <v>1</v>
      </c>
    </row>
    <row r="164" spans="1:124" x14ac:dyDescent="0.25">
      <c r="A164" s="29">
        <v>169</v>
      </c>
      <c r="B164" s="30" t="s">
        <v>381</v>
      </c>
      <c r="C164" s="14" t="s">
        <v>102</v>
      </c>
      <c r="D164" s="30" t="s">
        <v>103</v>
      </c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>
        <v>5</v>
      </c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56">
        <v>1</v>
      </c>
      <c r="DQ164" s="66">
        <v>0</v>
      </c>
      <c r="DR164" s="31">
        <v>1</v>
      </c>
      <c r="DS164" s="32">
        <f>PRODUCT(Таблица1[[#This Row],[РЕЙТИНГ НТЛ]:[РЕГ НТЛ]])</f>
        <v>0</v>
      </c>
      <c r="DT164" s="70">
        <f>SUM(Таблица1[[#This Row],[РЕЙТИНГ DPT]:[РЕЙТИНГ НТЛ]])</f>
        <v>1</v>
      </c>
    </row>
    <row r="165" spans="1:124" x14ac:dyDescent="0.25">
      <c r="A165" s="29">
        <v>128</v>
      </c>
      <c r="B165" s="30" t="s">
        <v>392</v>
      </c>
      <c r="C165" s="14" t="s">
        <v>104</v>
      </c>
      <c r="D165" s="30" t="s">
        <v>105</v>
      </c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>
        <v>6</v>
      </c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56">
        <v>1</v>
      </c>
      <c r="DQ165" s="66">
        <v>0</v>
      </c>
      <c r="DR165" s="16">
        <v>1</v>
      </c>
      <c r="DS165" s="32">
        <f>PRODUCT(Таблица1[[#This Row],[РЕЙТИНГ НТЛ]:[РЕГ НТЛ]])</f>
        <v>0</v>
      </c>
      <c r="DT165" s="70">
        <f>SUM(Таблица1[[#This Row],[РЕЙТИНГ DPT]:[РЕЙТИНГ НТЛ]])</f>
        <v>1</v>
      </c>
    </row>
    <row r="166" spans="1:124" x14ac:dyDescent="0.25">
      <c r="A166" s="29">
        <v>139</v>
      </c>
      <c r="B166" s="30" t="s">
        <v>371</v>
      </c>
      <c r="C166" s="14" t="s">
        <v>106</v>
      </c>
      <c r="D166" s="30" t="s">
        <v>198</v>
      </c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>
        <v>7</v>
      </c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55">
        <v>0</v>
      </c>
      <c r="DQ166" s="66">
        <v>0</v>
      </c>
      <c r="DR166" s="31">
        <v>0</v>
      </c>
      <c r="DS166" s="73">
        <f>PRODUCT(Таблица1[[#This Row],[РЕЙТИНГ НТЛ]:[РЕГ НТЛ]])</f>
        <v>0</v>
      </c>
      <c r="DT166" s="74">
        <f>SUM(Таблица1[[#This Row],[РЕЙТИНГ DPT]:[РЕЙТИНГ НТЛ]])</f>
        <v>0</v>
      </c>
    </row>
    <row r="167" spans="1:124" x14ac:dyDescent="0.25">
      <c r="A167" s="33">
        <v>160</v>
      </c>
      <c r="B167" s="14" t="s">
        <v>422</v>
      </c>
      <c r="C167" s="14" t="s">
        <v>102</v>
      </c>
      <c r="D167" s="34" t="s">
        <v>103</v>
      </c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/>
      <c r="BV167" s="34"/>
      <c r="BW167" s="34"/>
      <c r="BX167" s="34"/>
      <c r="BY167" s="34"/>
      <c r="BZ167" s="34"/>
      <c r="CA167" s="34"/>
      <c r="CB167" s="34"/>
      <c r="CC167" s="34"/>
      <c r="CD167" s="34">
        <v>1</v>
      </c>
      <c r="CE167" s="34"/>
      <c r="CF167" s="34"/>
      <c r="CG167" s="34"/>
      <c r="CH167" s="34"/>
      <c r="CI167" s="34"/>
      <c r="CJ167" s="34"/>
      <c r="CK167" s="34"/>
      <c r="CL167" s="34"/>
      <c r="CM167" s="34"/>
      <c r="CN167" s="34"/>
      <c r="CO167" s="34"/>
      <c r="CP167" s="34"/>
      <c r="CQ167" s="34"/>
      <c r="CR167" s="34"/>
      <c r="CS167" s="34"/>
      <c r="CT167" s="34"/>
      <c r="CU167" s="34"/>
      <c r="CV167" s="34"/>
      <c r="CW167" s="34"/>
      <c r="CX167" s="34"/>
      <c r="CY167" s="34"/>
      <c r="CZ167" s="34"/>
      <c r="DA167" s="34"/>
      <c r="DB167" s="34"/>
      <c r="DC167" s="34"/>
      <c r="DD167" s="34"/>
      <c r="DE167" s="34"/>
      <c r="DF167" s="34"/>
      <c r="DG167" s="34"/>
      <c r="DH167" s="34"/>
      <c r="DI167" s="34"/>
      <c r="DJ167" s="34"/>
      <c r="DK167" s="34"/>
      <c r="DL167" s="34"/>
      <c r="DM167" s="34"/>
      <c r="DN167" s="34"/>
      <c r="DO167" s="34"/>
      <c r="DP167" s="58">
        <v>6</v>
      </c>
      <c r="DQ167" s="66">
        <v>0</v>
      </c>
      <c r="DR167" s="35">
        <v>1</v>
      </c>
      <c r="DS167" s="36">
        <f>PRODUCT(Таблица1[[#This Row],[РЕЙТИНГ НТЛ]:[РЕГ НТЛ]])</f>
        <v>0</v>
      </c>
      <c r="DT167" s="70">
        <f>SUM(Таблица1[[#This Row],[РЕЙТИНГ DPT]:[РЕЙТИНГ НТЛ]])</f>
        <v>6</v>
      </c>
    </row>
    <row r="168" spans="1:124" x14ac:dyDescent="0.25">
      <c r="A168" s="29">
        <v>142</v>
      </c>
      <c r="B168" s="14" t="s">
        <v>419</v>
      </c>
      <c r="C168" s="14" t="s">
        <v>102</v>
      </c>
      <c r="D168" s="30" t="s">
        <v>103</v>
      </c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>
        <v>2</v>
      </c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56">
        <v>4</v>
      </c>
      <c r="DQ168" s="66">
        <v>0</v>
      </c>
      <c r="DR168" s="31">
        <v>1</v>
      </c>
      <c r="DS168" s="32">
        <f>PRODUCT(Таблица1[[#This Row],[РЕЙТИНГ НТЛ]:[РЕГ НТЛ]])</f>
        <v>0</v>
      </c>
      <c r="DT168" s="70">
        <f>SUM(Таблица1[[#This Row],[РЕЙТИНГ DPT]:[РЕЙТИНГ НТЛ]])</f>
        <v>4</v>
      </c>
    </row>
    <row r="169" spans="1:124" x14ac:dyDescent="0.25">
      <c r="A169" s="33">
        <v>146</v>
      </c>
      <c r="B169" s="18" t="s">
        <v>425</v>
      </c>
      <c r="C169" s="14" t="s">
        <v>102</v>
      </c>
      <c r="D169" s="34" t="s">
        <v>103</v>
      </c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  <c r="BU169" s="34"/>
      <c r="BV169" s="34"/>
      <c r="BW169" s="34"/>
      <c r="BX169" s="34"/>
      <c r="BY169" s="34"/>
      <c r="BZ169" s="34"/>
      <c r="CA169" s="34"/>
      <c r="CB169" s="34"/>
      <c r="CC169" s="34"/>
      <c r="CD169" s="34">
        <v>3</v>
      </c>
      <c r="CE169" s="34"/>
      <c r="CF169" s="34"/>
      <c r="CG169" s="34"/>
      <c r="CH169" s="34"/>
      <c r="CI169" s="34"/>
      <c r="CJ169" s="34"/>
      <c r="CK169" s="34"/>
      <c r="CL169" s="34"/>
      <c r="CM169" s="34"/>
      <c r="CN169" s="34"/>
      <c r="CO169" s="34"/>
      <c r="CP169" s="34"/>
      <c r="CQ169" s="34"/>
      <c r="CR169" s="34"/>
      <c r="CS169" s="34"/>
      <c r="CT169" s="34"/>
      <c r="CU169" s="34"/>
      <c r="CV169" s="34"/>
      <c r="CW169" s="34"/>
      <c r="CX169" s="34"/>
      <c r="CY169" s="34"/>
      <c r="CZ169" s="34"/>
      <c r="DA169" s="34"/>
      <c r="DB169" s="34"/>
      <c r="DC169" s="34"/>
      <c r="DD169" s="34"/>
      <c r="DE169" s="34"/>
      <c r="DF169" s="34"/>
      <c r="DG169" s="34"/>
      <c r="DH169" s="34"/>
      <c r="DI169" s="34"/>
      <c r="DJ169" s="34"/>
      <c r="DK169" s="34"/>
      <c r="DL169" s="34"/>
      <c r="DM169" s="34"/>
      <c r="DN169" s="34"/>
      <c r="DO169" s="34"/>
      <c r="DP169" s="58">
        <v>4</v>
      </c>
      <c r="DQ169" s="66">
        <v>0</v>
      </c>
      <c r="DR169" s="35">
        <v>1</v>
      </c>
      <c r="DS169" s="36">
        <f>PRODUCT(Таблица1[[#This Row],[РЕЙТИНГ НТЛ]:[РЕГ НТЛ]])</f>
        <v>0</v>
      </c>
      <c r="DT169" s="70">
        <f>SUM(Таблица1[[#This Row],[РЕЙТИНГ DPT]:[РЕЙТИНГ НТЛ]])</f>
        <v>4</v>
      </c>
    </row>
    <row r="170" spans="1:124" x14ac:dyDescent="0.25">
      <c r="A170" s="29">
        <v>148</v>
      </c>
      <c r="B170" s="30" t="s">
        <v>374</v>
      </c>
      <c r="C170" s="14" t="s">
        <v>102</v>
      </c>
      <c r="D170" s="30" t="s">
        <v>103</v>
      </c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>
        <v>1</v>
      </c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55">
        <v>3</v>
      </c>
      <c r="DQ170" s="66">
        <v>0</v>
      </c>
      <c r="DR170" s="16">
        <v>1</v>
      </c>
      <c r="DS170" s="32">
        <f>PRODUCT(Таблица1[[#This Row],[РЕЙТИНГ НТЛ]:[РЕГ НТЛ]])</f>
        <v>0</v>
      </c>
      <c r="DT170" s="70">
        <f>SUM(Таблица1[[#This Row],[РЕЙТИНГ DPT]:[РЕЙТИНГ НТЛ]])</f>
        <v>3</v>
      </c>
    </row>
    <row r="171" spans="1:124" x14ac:dyDescent="0.25">
      <c r="A171" s="29">
        <v>262</v>
      </c>
      <c r="B171" s="30" t="s">
        <v>391</v>
      </c>
      <c r="C171" s="14" t="s">
        <v>104</v>
      </c>
      <c r="D171" s="30" t="s">
        <v>105</v>
      </c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>
        <v>2</v>
      </c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55">
        <v>2</v>
      </c>
      <c r="DQ171" s="66">
        <v>0</v>
      </c>
      <c r="DR171" s="16">
        <v>1</v>
      </c>
      <c r="DS171" s="32">
        <f>PRODUCT(Таблица1[[#This Row],[РЕЙТИНГ НТЛ]:[РЕГ НТЛ]])</f>
        <v>0</v>
      </c>
      <c r="DT171" s="70">
        <f>SUM(Таблица1[[#This Row],[РЕЙТИНГ DPT]:[РЕЙТИНГ НТЛ]])</f>
        <v>2</v>
      </c>
    </row>
    <row r="172" spans="1:124" x14ac:dyDescent="0.25">
      <c r="A172" s="29">
        <v>153</v>
      </c>
      <c r="B172" s="30" t="s">
        <v>388</v>
      </c>
      <c r="C172" s="14" t="s">
        <v>102</v>
      </c>
      <c r="D172" s="30" t="s">
        <v>202</v>
      </c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>
        <v>3</v>
      </c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55">
        <v>2</v>
      </c>
      <c r="DQ172" s="66">
        <v>0</v>
      </c>
      <c r="DR172" s="31">
        <v>1</v>
      </c>
      <c r="DS172" s="32">
        <f>PRODUCT(Таблица1[[#This Row],[РЕЙТИНГ НТЛ]:[РЕГ НТЛ]])</f>
        <v>0</v>
      </c>
      <c r="DT172" s="70">
        <f>SUM(Таблица1[[#This Row],[РЕЙТИНГ DPT]:[РЕЙТИНГ НТЛ]])</f>
        <v>2</v>
      </c>
    </row>
    <row r="173" spans="1:124" x14ac:dyDescent="0.25">
      <c r="A173" s="29">
        <v>157</v>
      </c>
      <c r="B173" s="30" t="s">
        <v>378</v>
      </c>
      <c r="C173" s="14" t="s">
        <v>102</v>
      </c>
      <c r="D173" s="30" t="s">
        <v>103</v>
      </c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>
        <v>4</v>
      </c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56">
        <v>1</v>
      </c>
      <c r="DQ173" s="66">
        <v>0</v>
      </c>
      <c r="DR173" s="31">
        <v>1</v>
      </c>
      <c r="DS173" s="32">
        <f>PRODUCT(Таблица1[[#This Row],[РЕЙТИНГ НТЛ]:[РЕГ НТЛ]])</f>
        <v>0</v>
      </c>
      <c r="DT173" s="70">
        <f>SUM(Таблица1[[#This Row],[РЕЙТИНГ DPT]:[РЕЙТИНГ НТЛ]])</f>
        <v>1</v>
      </c>
    </row>
    <row r="174" spans="1:124" x14ac:dyDescent="0.25">
      <c r="A174" s="29">
        <v>154</v>
      </c>
      <c r="B174" s="30" t="s">
        <v>387</v>
      </c>
      <c r="C174" s="14" t="s">
        <v>102</v>
      </c>
      <c r="D174" s="30" t="s">
        <v>103</v>
      </c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>
        <v>5</v>
      </c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0"/>
      <c r="DM174" s="30"/>
      <c r="DN174" s="30"/>
      <c r="DO174" s="30"/>
      <c r="DP174" s="55">
        <v>1</v>
      </c>
      <c r="DQ174" s="66">
        <v>0</v>
      </c>
      <c r="DR174" s="31">
        <v>1</v>
      </c>
      <c r="DS174" s="32">
        <f>PRODUCT(Таблица1[[#This Row],[РЕЙТИНГ НТЛ]:[РЕГ НТЛ]])</f>
        <v>0</v>
      </c>
      <c r="DT174" s="70">
        <f>SUM(Таблица1[[#This Row],[РЕЙТИНГ DPT]:[РЕЙТИНГ НТЛ]])</f>
        <v>1</v>
      </c>
    </row>
    <row r="175" spans="1:124" x14ac:dyDescent="0.25">
      <c r="A175" s="29">
        <v>165</v>
      </c>
      <c r="B175" s="30" t="s">
        <v>389</v>
      </c>
      <c r="C175" s="14" t="s">
        <v>102</v>
      </c>
      <c r="D175" s="30" t="s">
        <v>103</v>
      </c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>
        <v>6</v>
      </c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0"/>
      <c r="DN175" s="30"/>
      <c r="DO175" s="30"/>
      <c r="DP175" s="55">
        <v>1</v>
      </c>
      <c r="DQ175" s="66">
        <v>0</v>
      </c>
      <c r="DR175" s="16">
        <v>1</v>
      </c>
      <c r="DS175" s="32">
        <f>PRODUCT(Таблица1[[#This Row],[РЕЙТИНГ НТЛ]:[РЕГ НТЛ]])</f>
        <v>0</v>
      </c>
      <c r="DT175" s="70">
        <f>SUM(Таблица1[[#This Row],[РЕЙТИНГ DPT]:[РЕЙТИНГ НТЛ]])</f>
        <v>1</v>
      </c>
    </row>
    <row r="176" spans="1:124" x14ac:dyDescent="0.25">
      <c r="A176" s="29">
        <v>145</v>
      </c>
      <c r="B176" s="30" t="s">
        <v>375</v>
      </c>
      <c r="C176" s="14" t="s">
        <v>106</v>
      </c>
      <c r="D176" s="30" t="s">
        <v>198</v>
      </c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>
        <v>7</v>
      </c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30"/>
      <c r="CO176" s="30"/>
      <c r="CP176" s="30"/>
      <c r="CQ176" s="30"/>
      <c r="CR176" s="30"/>
      <c r="CS176" s="30"/>
      <c r="CT176" s="30"/>
      <c r="CU176" s="30"/>
      <c r="CV176" s="30"/>
      <c r="CW176" s="30"/>
      <c r="CX176" s="30"/>
      <c r="CY176" s="30"/>
      <c r="CZ176" s="30"/>
      <c r="DA176" s="30"/>
      <c r="DB176" s="30"/>
      <c r="DC176" s="30"/>
      <c r="DD176" s="30"/>
      <c r="DE176" s="30"/>
      <c r="DF176" s="30"/>
      <c r="DG176" s="30"/>
      <c r="DH176" s="30"/>
      <c r="DI176" s="30"/>
      <c r="DJ176" s="30"/>
      <c r="DK176" s="30"/>
      <c r="DL176" s="30"/>
      <c r="DM176" s="30"/>
      <c r="DN176" s="30"/>
      <c r="DO176" s="30"/>
      <c r="DP176" s="55">
        <v>0</v>
      </c>
      <c r="DQ176" s="66">
        <v>0</v>
      </c>
      <c r="DR176" s="16">
        <v>1</v>
      </c>
      <c r="DS176" s="73">
        <f>PRODUCT(Таблица1[[#This Row],[РЕЙТИНГ НТЛ]:[РЕГ НТЛ]])</f>
        <v>0</v>
      </c>
      <c r="DT176" s="74">
        <f>SUM(Таблица1[[#This Row],[РЕЙТИНГ DPT]:[РЕЙТИНГ НТЛ]])</f>
        <v>0</v>
      </c>
    </row>
    <row r="177" spans="1:124" x14ac:dyDescent="0.25">
      <c r="A177" s="29">
        <v>130</v>
      </c>
      <c r="B177" s="30" t="s">
        <v>390</v>
      </c>
      <c r="C177" s="14" t="s">
        <v>102</v>
      </c>
      <c r="D177" s="30" t="s">
        <v>103</v>
      </c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>
        <v>10</v>
      </c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30"/>
      <c r="CO177" s="30"/>
      <c r="CP177" s="30"/>
      <c r="CQ177" s="30"/>
      <c r="CR177" s="30"/>
      <c r="CS177" s="30"/>
      <c r="CT177" s="30"/>
      <c r="CU177" s="30"/>
      <c r="CV177" s="30"/>
      <c r="CW177" s="30"/>
      <c r="CX177" s="30"/>
      <c r="CY177" s="30"/>
      <c r="CZ177" s="30"/>
      <c r="DA177" s="30"/>
      <c r="DB177" s="30"/>
      <c r="DC177" s="30"/>
      <c r="DD177" s="30"/>
      <c r="DE177" s="30"/>
      <c r="DF177" s="30"/>
      <c r="DG177" s="30"/>
      <c r="DH177" s="30"/>
      <c r="DI177" s="30"/>
      <c r="DJ177" s="30"/>
      <c r="DK177" s="30"/>
      <c r="DL177" s="30"/>
      <c r="DM177" s="30"/>
      <c r="DN177" s="30"/>
      <c r="DO177" s="30"/>
      <c r="DP177" s="55">
        <v>0</v>
      </c>
      <c r="DQ177" s="66">
        <v>0</v>
      </c>
      <c r="DR177" s="31">
        <v>1</v>
      </c>
      <c r="DS177" s="73">
        <f>PRODUCT(Таблица1[[#This Row],[РЕЙТИНГ НТЛ]:[РЕГ НТЛ]])</f>
        <v>0</v>
      </c>
      <c r="DT177" s="74">
        <f>SUM(Таблица1[[#This Row],[РЕЙТИНГ DPT]:[РЕЙТИНГ НТЛ]])</f>
        <v>0</v>
      </c>
    </row>
    <row r="178" spans="1:124" x14ac:dyDescent="0.25">
      <c r="A178" s="29">
        <v>128</v>
      </c>
      <c r="B178" s="30" t="s">
        <v>392</v>
      </c>
      <c r="C178" s="14" t="s">
        <v>104</v>
      </c>
      <c r="D178" s="30" t="s">
        <v>105</v>
      </c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 t="s">
        <v>152</v>
      </c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30"/>
      <c r="CO178" s="30"/>
      <c r="CP178" s="30"/>
      <c r="CQ178" s="30"/>
      <c r="CR178" s="30"/>
      <c r="CS178" s="30"/>
      <c r="CT178" s="30"/>
      <c r="CU178" s="30"/>
      <c r="CV178" s="30"/>
      <c r="CW178" s="30"/>
      <c r="CX178" s="30"/>
      <c r="CY178" s="30"/>
      <c r="CZ178" s="30"/>
      <c r="DA178" s="30"/>
      <c r="DB178" s="30"/>
      <c r="DC178" s="30"/>
      <c r="DD178" s="30"/>
      <c r="DE178" s="30"/>
      <c r="DF178" s="30"/>
      <c r="DG178" s="30"/>
      <c r="DH178" s="30"/>
      <c r="DI178" s="30"/>
      <c r="DJ178" s="30"/>
      <c r="DK178" s="30"/>
      <c r="DL178" s="30"/>
      <c r="DM178" s="30"/>
      <c r="DN178" s="30"/>
      <c r="DO178" s="30"/>
      <c r="DP178" s="55">
        <v>0</v>
      </c>
      <c r="DQ178" s="66">
        <v>0</v>
      </c>
      <c r="DR178" s="16">
        <v>1</v>
      </c>
      <c r="DS178" s="73">
        <f>PRODUCT(Таблица1[[#This Row],[РЕЙТИНГ НТЛ]:[РЕГ НТЛ]])</f>
        <v>0</v>
      </c>
      <c r="DT178" s="74">
        <f>SUM(Таблица1[[#This Row],[РЕЙТИНГ DPT]:[РЕЙТИНГ НТЛ]])</f>
        <v>0</v>
      </c>
    </row>
    <row r="179" spans="1:124" x14ac:dyDescent="0.25">
      <c r="A179" s="29">
        <v>139</v>
      </c>
      <c r="B179" s="30" t="s">
        <v>371</v>
      </c>
      <c r="C179" s="14" t="s">
        <v>106</v>
      </c>
      <c r="D179" s="30" t="s">
        <v>198</v>
      </c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 t="s">
        <v>152</v>
      </c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  <c r="DK179" s="30"/>
      <c r="DL179" s="30"/>
      <c r="DM179" s="30"/>
      <c r="DN179" s="30"/>
      <c r="DO179" s="30"/>
      <c r="DP179" s="55">
        <v>0</v>
      </c>
      <c r="DQ179" s="66">
        <v>0</v>
      </c>
      <c r="DR179" s="31">
        <v>0</v>
      </c>
      <c r="DS179" s="73">
        <f>PRODUCT(Таблица1[[#This Row],[РЕЙТИНГ НТЛ]:[РЕГ НТЛ]])</f>
        <v>0</v>
      </c>
      <c r="DT179" s="74">
        <f>SUM(Таблица1[[#This Row],[РЕЙТИНГ DPT]:[РЕЙТИНГ НТЛ]])</f>
        <v>0</v>
      </c>
    </row>
    <row r="180" spans="1:124" x14ac:dyDescent="0.25">
      <c r="A180" s="29">
        <v>129</v>
      </c>
      <c r="B180" s="30" t="s">
        <v>386</v>
      </c>
      <c r="C180" s="14" t="s">
        <v>102</v>
      </c>
      <c r="D180" s="30" t="s">
        <v>103</v>
      </c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>
        <v>1</v>
      </c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56">
        <v>3</v>
      </c>
      <c r="DQ180" s="66">
        <v>0</v>
      </c>
      <c r="DR180" s="31">
        <v>1</v>
      </c>
      <c r="DS180" s="32">
        <f>PRODUCT(Таблица1[[#This Row],[РЕЙТИНГ НТЛ]:[РЕГ НТЛ]])</f>
        <v>0</v>
      </c>
      <c r="DT180" s="70">
        <f>SUM(Таблица1[[#This Row],[РЕЙТИНГ DPT]:[РЕЙТИНГ НТЛ]])</f>
        <v>3</v>
      </c>
    </row>
    <row r="181" spans="1:124" x14ac:dyDescent="0.25">
      <c r="A181" s="29">
        <v>262</v>
      </c>
      <c r="B181" s="30" t="s">
        <v>391</v>
      </c>
      <c r="C181" s="14" t="s">
        <v>104</v>
      </c>
      <c r="D181" s="30" t="s">
        <v>105</v>
      </c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>
        <v>2</v>
      </c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56">
        <v>2</v>
      </c>
      <c r="DQ181" s="66">
        <v>0</v>
      </c>
      <c r="DR181" s="16">
        <v>1</v>
      </c>
      <c r="DS181" s="32">
        <f>PRODUCT(Таблица1[[#This Row],[РЕЙТИНГ НТЛ]:[РЕГ НТЛ]])</f>
        <v>0</v>
      </c>
      <c r="DT181" s="70">
        <f>SUM(Таблица1[[#This Row],[РЕЙТИНГ DPT]:[РЕЙТИНГ НТЛ]])</f>
        <v>2</v>
      </c>
    </row>
    <row r="182" spans="1:124" x14ac:dyDescent="0.25">
      <c r="A182" s="29">
        <v>154</v>
      </c>
      <c r="B182" s="30" t="s">
        <v>387</v>
      </c>
      <c r="C182" s="14" t="s">
        <v>102</v>
      </c>
      <c r="D182" s="30" t="s">
        <v>103</v>
      </c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>
        <v>3</v>
      </c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55">
        <v>2</v>
      </c>
      <c r="DQ182" s="66">
        <v>0</v>
      </c>
      <c r="DR182" s="31">
        <v>1</v>
      </c>
      <c r="DS182" s="32">
        <f>PRODUCT(Таблица1[[#This Row],[РЕЙТИНГ НТЛ]:[РЕГ НТЛ]])</f>
        <v>0</v>
      </c>
      <c r="DT182" s="70">
        <f>SUM(Таблица1[[#This Row],[РЕЙТИНГ DPT]:[РЕЙТИНГ НТЛ]])</f>
        <v>2</v>
      </c>
    </row>
    <row r="183" spans="1:124" x14ac:dyDescent="0.25">
      <c r="A183" s="29">
        <v>165</v>
      </c>
      <c r="B183" s="30" t="s">
        <v>389</v>
      </c>
      <c r="C183" s="14" t="s">
        <v>102</v>
      </c>
      <c r="D183" s="30" t="s">
        <v>103</v>
      </c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>
        <v>4</v>
      </c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56">
        <v>1</v>
      </c>
      <c r="DQ183" s="66">
        <v>0</v>
      </c>
      <c r="DR183" s="16">
        <v>1</v>
      </c>
      <c r="DS183" s="32">
        <f>PRODUCT(Таблица1[[#This Row],[РЕЙТИНГ НТЛ]:[РЕГ НТЛ]])</f>
        <v>0</v>
      </c>
      <c r="DT183" s="70">
        <f>SUM(Таблица1[[#This Row],[РЕЙТИНГ DPT]:[РЕЙТИНГ НТЛ]])</f>
        <v>1</v>
      </c>
    </row>
    <row r="184" spans="1:124" x14ac:dyDescent="0.25">
      <c r="A184" s="29">
        <v>153</v>
      </c>
      <c r="B184" s="30" t="s">
        <v>388</v>
      </c>
      <c r="C184" s="14" t="s">
        <v>102</v>
      </c>
      <c r="D184" s="30" t="s">
        <v>202</v>
      </c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>
        <v>5</v>
      </c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56">
        <v>1</v>
      </c>
      <c r="DQ184" s="66">
        <v>0</v>
      </c>
      <c r="DR184" s="31">
        <v>1</v>
      </c>
      <c r="DS184" s="32">
        <f>PRODUCT(Таблица1[[#This Row],[РЕЙТИНГ НТЛ]:[РЕГ НТЛ]])</f>
        <v>0</v>
      </c>
      <c r="DT184" s="70">
        <f>SUM(Таблица1[[#This Row],[РЕЙТИНГ DPT]:[РЕЙТИНГ НТЛ]])</f>
        <v>1</v>
      </c>
    </row>
    <row r="185" spans="1:124" x14ac:dyDescent="0.25">
      <c r="A185" s="33">
        <v>145</v>
      </c>
      <c r="B185" s="34" t="s">
        <v>375</v>
      </c>
      <c r="C185" s="14" t="s">
        <v>106</v>
      </c>
      <c r="D185" s="34" t="s">
        <v>198</v>
      </c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  <c r="BU185" s="34"/>
      <c r="BV185" s="34"/>
      <c r="BW185" s="34"/>
      <c r="BX185" s="34"/>
      <c r="BY185" s="34"/>
      <c r="BZ185" s="34"/>
      <c r="CA185" s="34"/>
      <c r="CB185" s="34">
        <v>6</v>
      </c>
      <c r="CC185" s="34"/>
      <c r="CD185" s="34"/>
      <c r="CE185" s="34"/>
      <c r="CF185" s="34"/>
      <c r="CG185" s="34"/>
      <c r="CH185" s="34"/>
      <c r="CI185" s="34"/>
      <c r="CJ185" s="34"/>
      <c r="CK185" s="34"/>
      <c r="CL185" s="34"/>
      <c r="CM185" s="34"/>
      <c r="CN185" s="34"/>
      <c r="CO185" s="34"/>
      <c r="CP185" s="34"/>
      <c r="CQ185" s="34"/>
      <c r="CR185" s="34"/>
      <c r="CS185" s="34"/>
      <c r="CT185" s="34"/>
      <c r="CU185" s="34"/>
      <c r="CV185" s="34"/>
      <c r="CW185" s="34"/>
      <c r="CX185" s="34"/>
      <c r="CY185" s="34"/>
      <c r="CZ185" s="34"/>
      <c r="DA185" s="34"/>
      <c r="DB185" s="34"/>
      <c r="DC185" s="34"/>
      <c r="DD185" s="34"/>
      <c r="DE185" s="34"/>
      <c r="DF185" s="34"/>
      <c r="DG185" s="34"/>
      <c r="DH185" s="34"/>
      <c r="DI185" s="34"/>
      <c r="DJ185" s="34"/>
      <c r="DK185" s="34"/>
      <c r="DL185" s="34"/>
      <c r="DM185" s="34"/>
      <c r="DN185" s="34"/>
      <c r="DO185" s="34"/>
      <c r="DP185" s="58">
        <v>1</v>
      </c>
      <c r="DQ185" s="66">
        <v>0</v>
      </c>
      <c r="DR185" s="19">
        <v>1</v>
      </c>
      <c r="DS185" s="36">
        <f>PRODUCT(Таблица1[[#This Row],[РЕЙТИНГ НТЛ]:[РЕГ НТЛ]])</f>
        <v>0</v>
      </c>
      <c r="DT185" s="70">
        <f>SUM(Таблица1[[#This Row],[РЕЙТИНГ DPT]:[РЕЙТИНГ НТЛ]])</f>
        <v>1</v>
      </c>
    </row>
    <row r="186" spans="1:124" x14ac:dyDescent="0.25">
      <c r="A186" s="29">
        <v>130</v>
      </c>
      <c r="B186" s="30" t="s">
        <v>390</v>
      </c>
      <c r="C186" s="14" t="s">
        <v>102</v>
      </c>
      <c r="D186" s="30" t="s">
        <v>103</v>
      </c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 t="s">
        <v>122</v>
      </c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55">
        <v>0</v>
      </c>
      <c r="DQ186" s="66">
        <v>0</v>
      </c>
      <c r="DR186" s="31">
        <v>1</v>
      </c>
      <c r="DS186" s="73">
        <f>PRODUCT(Таблица1[[#This Row],[РЕЙТИНГ НТЛ]:[РЕГ НТЛ]])</f>
        <v>0</v>
      </c>
      <c r="DT186" s="74">
        <f>SUM(Таблица1[[#This Row],[РЕЙТИНГ DPT]:[РЕЙТИНГ НТЛ]])</f>
        <v>0</v>
      </c>
    </row>
    <row r="187" spans="1:124" x14ac:dyDescent="0.25">
      <c r="A187" s="29">
        <v>128</v>
      </c>
      <c r="B187" s="30" t="s">
        <v>392</v>
      </c>
      <c r="C187" s="14" t="s">
        <v>104</v>
      </c>
      <c r="D187" s="30" t="s">
        <v>105</v>
      </c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 t="s">
        <v>122</v>
      </c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55">
        <v>0</v>
      </c>
      <c r="DQ187" s="66">
        <v>0</v>
      </c>
      <c r="DR187" s="16">
        <v>1</v>
      </c>
      <c r="DS187" s="73">
        <f>PRODUCT(Таблица1[[#This Row],[РЕЙТИНГ НТЛ]:[РЕГ НТЛ]])</f>
        <v>0</v>
      </c>
      <c r="DT187" s="74">
        <f>SUM(Таблица1[[#This Row],[РЕЙТИНГ DPT]:[РЕЙТИНГ НТЛ]])</f>
        <v>0</v>
      </c>
    </row>
    <row r="188" spans="1:124" x14ac:dyDescent="0.25">
      <c r="A188" s="29">
        <v>139</v>
      </c>
      <c r="B188" s="30" t="s">
        <v>371</v>
      </c>
      <c r="C188" s="14" t="s">
        <v>106</v>
      </c>
      <c r="D188" s="30" t="s">
        <v>198</v>
      </c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 t="s">
        <v>122</v>
      </c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55">
        <v>0</v>
      </c>
      <c r="DQ188" s="66">
        <v>0</v>
      </c>
      <c r="DR188" s="31">
        <v>0</v>
      </c>
      <c r="DS188" s="73">
        <f>PRODUCT(Таблица1[[#This Row],[РЕЙТИНГ НТЛ]:[РЕГ НТЛ]])</f>
        <v>0</v>
      </c>
      <c r="DT188" s="74">
        <f>SUM(Таблица1[[#This Row],[РЕЙТИНГ DPT]:[РЕЙТИНГ НТЛ]])</f>
        <v>0</v>
      </c>
    </row>
    <row r="189" spans="1:124" x14ac:dyDescent="0.25">
      <c r="A189" s="29">
        <v>145</v>
      </c>
      <c r="B189" s="30" t="s">
        <v>375</v>
      </c>
      <c r="C189" s="14" t="s">
        <v>106</v>
      </c>
      <c r="D189" s="30" t="s">
        <v>198</v>
      </c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>
        <v>1</v>
      </c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56">
        <v>3</v>
      </c>
      <c r="DQ189" s="66">
        <v>0</v>
      </c>
      <c r="DR189" s="16">
        <v>1</v>
      </c>
      <c r="DS189" s="32">
        <f>PRODUCT(Таблица1[[#This Row],[РЕЙТИНГ НТЛ]:[РЕГ НТЛ]])</f>
        <v>0</v>
      </c>
      <c r="DT189" s="70">
        <f>SUM(Таблица1[[#This Row],[РЕЙТИНГ DPT]:[РЕЙТИНГ НТЛ]])</f>
        <v>3</v>
      </c>
    </row>
    <row r="190" spans="1:124" x14ac:dyDescent="0.25">
      <c r="A190" s="29">
        <v>153</v>
      </c>
      <c r="B190" s="30" t="s">
        <v>388</v>
      </c>
      <c r="C190" s="14" t="s">
        <v>102</v>
      </c>
      <c r="D190" s="30" t="s">
        <v>202</v>
      </c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>
        <v>2</v>
      </c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56">
        <v>2</v>
      </c>
      <c r="DQ190" s="66">
        <v>0</v>
      </c>
      <c r="DR190" s="31">
        <v>1</v>
      </c>
      <c r="DS190" s="32">
        <f>PRODUCT(Таблица1[[#This Row],[РЕЙТИНГ НТЛ]:[РЕГ НТЛ]])</f>
        <v>0</v>
      </c>
      <c r="DT190" s="70">
        <f>SUM(Таблица1[[#This Row],[РЕЙТИНГ DPT]:[РЕЙТИНГ НТЛ]])</f>
        <v>2</v>
      </c>
    </row>
    <row r="191" spans="1:124" x14ac:dyDescent="0.25">
      <c r="A191" s="29">
        <v>136</v>
      </c>
      <c r="B191" s="30" t="s">
        <v>370</v>
      </c>
      <c r="C191" s="14" t="s">
        <v>104</v>
      </c>
      <c r="D191" s="30" t="s">
        <v>105</v>
      </c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>
        <v>3</v>
      </c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56">
        <v>2</v>
      </c>
      <c r="DQ191" s="66">
        <v>0</v>
      </c>
      <c r="DR191" s="16">
        <v>1</v>
      </c>
      <c r="DS191" s="32">
        <f>PRODUCT(Таблица1[[#This Row],[РЕЙТИНГ НТЛ]:[РЕГ НТЛ]])</f>
        <v>0</v>
      </c>
      <c r="DT191" s="70">
        <f>SUM(Таблица1[[#This Row],[РЕЙТИНГ DPT]:[РЕЙТИНГ НТЛ]])</f>
        <v>2</v>
      </c>
    </row>
    <row r="192" spans="1:124" x14ac:dyDescent="0.25">
      <c r="A192" s="29">
        <v>154</v>
      </c>
      <c r="B192" s="30" t="s">
        <v>387</v>
      </c>
      <c r="C192" s="14" t="s">
        <v>102</v>
      </c>
      <c r="D192" s="30" t="s">
        <v>103</v>
      </c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>
        <v>4</v>
      </c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56">
        <v>1</v>
      </c>
      <c r="DQ192" s="66">
        <v>0</v>
      </c>
      <c r="DR192" s="31">
        <v>1</v>
      </c>
      <c r="DS192" s="32">
        <f>PRODUCT(Таблица1[[#This Row],[РЕЙТИНГ НТЛ]:[РЕГ НТЛ]])</f>
        <v>0</v>
      </c>
      <c r="DT192" s="70">
        <f>SUM(Таблица1[[#This Row],[РЕЙТИНГ DPT]:[РЕЙТИНГ НТЛ]])</f>
        <v>1</v>
      </c>
    </row>
    <row r="193" spans="1:124" x14ac:dyDescent="0.25">
      <c r="A193" s="33">
        <v>165</v>
      </c>
      <c r="B193" s="34" t="s">
        <v>389</v>
      </c>
      <c r="C193" s="14" t="s">
        <v>102</v>
      </c>
      <c r="D193" s="34" t="s">
        <v>103</v>
      </c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  <c r="BU193" s="34"/>
      <c r="BV193" s="34"/>
      <c r="BW193" s="34"/>
      <c r="BX193" s="34"/>
      <c r="BY193" s="34"/>
      <c r="BZ193" s="34"/>
      <c r="CA193" s="34">
        <v>5</v>
      </c>
      <c r="CB193" s="34"/>
      <c r="CC193" s="34"/>
      <c r="CD193" s="34"/>
      <c r="CE193" s="34"/>
      <c r="CF193" s="34"/>
      <c r="CG193" s="34"/>
      <c r="CH193" s="34"/>
      <c r="CI193" s="34"/>
      <c r="CJ193" s="34"/>
      <c r="CK193" s="34"/>
      <c r="CL193" s="34"/>
      <c r="CM193" s="34"/>
      <c r="CN193" s="34"/>
      <c r="CO193" s="34"/>
      <c r="CP193" s="34"/>
      <c r="CQ193" s="34"/>
      <c r="CR193" s="34"/>
      <c r="CS193" s="34"/>
      <c r="CT193" s="34"/>
      <c r="CU193" s="34"/>
      <c r="CV193" s="34"/>
      <c r="CW193" s="34"/>
      <c r="CX193" s="34"/>
      <c r="CY193" s="34"/>
      <c r="CZ193" s="34"/>
      <c r="DA193" s="34"/>
      <c r="DB193" s="34"/>
      <c r="DC193" s="34"/>
      <c r="DD193" s="34"/>
      <c r="DE193" s="34"/>
      <c r="DF193" s="34"/>
      <c r="DG193" s="34"/>
      <c r="DH193" s="34"/>
      <c r="DI193" s="34"/>
      <c r="DJ193" s="34"/>
      <c r="DK193" s="34"/>
      <c r="DL193" s="34"/>
      <c r="DM193" s="34"/>
      <c r="DN193" s="34"/>
      <c r="DO193" s="34"/>
      <c r="DP193" s="58">
        <v>1</v>
      </c>
      <c r="DQ193" s="66">
        <v>0</v>
      </c>
      <c r="DR193" s="19">
        <v>1</v>
      </c>
      <c r="DS193" s="36">
        <f>PRODUCT(Таблица1[[#This Row],[РЕЙТИНГ НТЛ]:[РЕГ НТЛ]])</f>
        <v>0</v>
      </c>
      <c r="DT193" s="70">
        <f>SUM(Таблица1[[#This Row],[РЕЙТИНГ DPT]:[РЕЙТИНГ НТЛ]])</f>
        <v>1</v>
      </c>
    </row>
    <row r="194" spans="1:124" x14ac:dyDescent="0.25">
      <c r="A194" s="29">
        <v>130</v>
      </c>
      <c r="B194" s="30" t="s">
        <v>390</v>
      </c>
      <c r="C194" s="14" t="s">
        <v>102</v>
      </c>
      <c r="D194" s="30" t="s">
        <v>103</v>
      </c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>
        <v>6</v>
      </c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56">
        <v>1</v>
      </c>
      <c r="DQ194" s="66">
        <v>0</v>
      </c>
      <c r="DR194" s="31">
        <v>1</v>
      </c>
      <c r="DS194" s="32">
        <f>PRODUCT(Таблица1[[#This Row],[РЕЙТИНГ НТЛ]:[РЕГ НТЛ]])</f>
        <v>0</v>
      </c>
      <c r="DT194" s="70">
        <f>SUM(Таблица1[[#This Row],[РЕЙТИНГ DPT]:[РЕЙТИНГ НТЛ]])</f>
        <v>1</v>
      </c>
    </row>
    <row r="195" spans="1:124" x14ac:dyDescent="0.25">
      <c r="A195" s="29">
        <v>262</v>
      </c>
      <c r="B195" s="30" t="s">
        <v>391</v>
      </c>
      <c r="C195" s="14" t="s">
        <v>104</v>
      </c>
      <c r="D195" s="30" t="s">
        <v>105</v>
      </c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>
        <v>1</v>
      </c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56">
        <v>3</v>
      </c>
      <c r="DQ195" s="66">
        <v>0</v>
      </c>
      <c r="DR195" s="16">
        <v>1</v>
      </c>
      <c r="DS195" s="32">
        <f>PRODUCT(Таблица1[[#This Row],[РЕЙТИНГ НТЛ]:[РЕГ НТЛ]])</f>
        <v>0</v>
      </c>
      <c r="DT195" s="70">
        <f>SUM(Таблица1[[#This Row],[РЕЙТИНГ DPT]:[РЕЙТИНГ НТЛ]])</f>
        <v>3</v>
      </c>
    </row>
    <row r="196" spans="1:124" x14ac:dyDescent="0.25">
      <c r="A196" s="29">
        <v>165</v>
      </c>
      <c r="B196" s="30" t="s">
        <v>389</v>
      </c>
      <c r="C196" s="14" t="s">
        <v>102</v>
      </c>
      <c r="D196" s="30" t="s">
        <v>103</v>
      </c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>
        <v>2</v>
      </c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56">
        <v>2</v>
      </c>
      <c r="DQ196" s="66">
        <v>0</v>
      </c>
      <c r="DR196" s="16">
        <v>1</v>
      </c>
      <c r="DS196" s="32">
        <f>PRODUCT(Таблица1[[#This Row],[РЕЙТИНГ НТЛ]:[РЕГ НТЛ]])</f>
        <v>0</v>
      </c>
      <c r="DT196" s="70">
        <f>SUM(Таблица1[[#This Row],[РЕЙТИНГ DPT]:[РЕЙТИНГ НТЛ]])</f>
        <v>2</v>
      </c>
    </row>
    <row r="197" spans="1:124" x14ac:dyDescent="0.25">
      <c r="A197" s="33">
        <v>157</v>
      </c>
      <c r="B197" s="34" t="s">
        <v>378</v>
      </c>
      <c r="C197" s="14" t="s">
        <v>102</v>
      </c>
      <c r="D197" s="34" t="s">
        <v>103</v>
      </c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  <c r="BU197" s="34"/>
      <c r="BV197" s="34"/>
      <c r="BW197" s="34"/>
      <c r="BX197" s="34"/>
      <c r="BY197" s="34"/>
      <c r="BZ197" s="34">
        <v>3</v>
      </c>
      <c r="CA197" s="34"/>
      <c r="CB197" s="34"/>
      <c r="CC197" s="34"/>
      <c r="CD197" s="34"/>
      <c r="CE197" s="34"/>
      <c r="CF197" s="34"/>
      <c r="CG197" s="34"/>
      <c r="CH197" s="34"/>
      <c r="CI197" s="34"/>
      <c r="CJ197" s="34"/>
      <c r="CK197" s="34"/>
      <c r="CL197" s="34"/>
      <c r="CM197" s="34"/>
      <c r="CN197" s="34"/>
      <c r="CO197" s="34"/>
      <c r="CP197" s="34"/>
      <c r="CQ197" s="34"/>
      <c r="CR197" s="34"/>
      <c r="CS197" s="34"/>
      <c r="CT197" s="34"/>
      <c r="CU197" s="34"/>
      <c r="CV197" s="34"/>
      <c r="CW197" s="34"/>
      <c r="CX197" s="34"/>
      <c r="CY197" s="34"/>
      <c r="CZ197" s="34"/>
      <c r="DA197" s="34"/>
      <c r="DB197" s="34"/>
      <c r="DC197" s="34"/>
      <c r="DD197" s="34"/>
      <c r="DE197" s="34"/>
      <c r="DF197" s="34"/>
      <c r="DG197" s="34"/>
      <c r="DH197" s="34"/>
      <c r="DI197" s="34"/>
      <c r="DJ197" s="34"/>
      <c r="DK197" s="34"/>
      <c r="DL197" s="34"/>
      <c r="DM197" s="34"/>
      <c r="DN197" s="34"/>
      <c r="DO197" s="34"/>
      <c r="DP197" s="58">
        <v>2</v>
      </c>
      <c r="DQ197" s="66">
        <v>0</v>
      </c>
      <c r="DR197" s="35">
        <v>1</v>
      </c>
      <c r="DS197" s="36">
        <f>PRODUCT(Таблица1[[#This Row],[РЕЙТИНГ НТЛ]:[РЕГ НТЛ]])</f>
        <v>0</v>
      </c>
      <c r="DT197" s="70">
        <f>SUM(Таблица1[[#This Row],[РЕЙТИНГ DPT]:[РЕЙТИНГ НТЛ]])</f>
        <v>2</v>
      </c>
    </row>
    <row r="198" spans="1:124" x14ac:dyDescent="0.25">
      <c r="A198" s="29">
        <v>154</v>
      </c>
      <c r="B198" s="30" t="s">
        <v>387</v>
      </c>
      <c r="C198" s="14" t="s">
        <v>102</v>
      </c>
      <c r="D198" s="30" t="s">
        <v>103</v>
      </c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>
        <v>4</v>
      </c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0"/>
      <c r="DL198" s="30"/>
      <c r="DM198" s="30"/>
      <c r="DN198" s="30"/>
      <c r="DO198" s="30"/>
      <c r="DP198" s="56">
        <v>1</v>
      </c>
      <c r="DQ198" s="66">
        <v>0</v>
      </c>
      <c r="DR198" s="31">
        <v>1</v>
      </c>
      <c r="DS198" s="32">
        <f>PRODUCT(Таблица1[[#This Row],[РЕЙТИНГ НТЛ]:[РЕГ НТЛ]])</f>
        <v>0</v>
      </c>
      <c r="DT198" s="70">
        <f>SUM(Таблица1[[#This Row],[РЕЙТИНГ DPT]:[РЕЙТИНГ НТЛ]])</f>
        <v>1</v>
      </c>
    </row>
    <row r="199" spans="1:124" x14ac:dyDescent="0.25">
      <c r="A199" s="29">
        <v>130</v>
      </c>
      <c r="B199" s="30" t="s">
        <v>390</v>
      </c>
      <c r="C199" s="14" t="s">
        <v>102</v>
      </c>
      <c r="D199" s="30" t="s">
        <v>103</v>
      </c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>
        <v>5</v>
      </c>
      <c r="CA199" s="30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  <c r="CP199" s="30"/>
      <c r="CQ199" s="30"/>
      <c r="CR199" s="30"/>
      <c r="CS199" s="30"/>
      <c r="CT199" s="30"/>
      <c r="CU199" s="30"/>
      <c r="CV199" s="30"/>
      <c r="CW199" s="30"/>
      <c r="CX199" s="30"/>
      <c r="CY199" s="30"/>
      <c r="CZ199" s="30"/>
      <c r="DA199" s="30"/>
      <c r="DB199" s="30"/>
      <c r="DC199" s="30"/>
      <c r="DD199" s="30"/>
      <c r="DE199" s="30"/>
      <c r="DF199" s="30"/>
      <c r="DG199" s="30"/>
      <c r="DH199" s="30"/>
      <c r="DI199" s="30"/>
      <c r="DJ199" s="30"/>
      <c r="DK199" s="30"/>
      <c r="DL199" s="30"/>
      <c r="DM199" s="30"/>
      <c r="DN199" s="30"/>
      <c r="DO199" s="30"/>
      <c r="DP199" s="56">
        <v>1</v>
      </c>
      <c r="DQ199" s="66">
        <v>0</v>
      </c>
      <c r="DR199" s="31">
        <v>1</v>
      </c>
      <c r="DS199" s="32">
        <f>PRODUCT(Таблица1[[#This Row],[РЕЙТИНГ НТЛ]:[РЕГ НТЛ]])</f>
        <v>0</v>
      </c>
      <c r="DT199" s="70">
        <f>SUM(Таблица1[[#This Row],[РЕЙТИНГ DPT]:[РЕЙТИНГ НТЛ]])</f>
        <v>1</v>
      </c>
    </row>
    <row r="200" spans="1:124" x14ac:dyDescent="0.25">
      <c r="A200" s="29">
        <v>128</v>
      </c>
      <c r="B200" s="30" t="s">
        <v>392</v>
      </c>
      <c r="C200" s="14" t="s">
        <v>104</v>
      </c>
      <c r="D200" s="30" t="s">
        <v>105</v>
      </c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>
        <v>6</v>
      </c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  <c r="CT200" s="30"/>
      <c r="CU200" s="30"/>
      <c r="CV200" s="30"/>
      <c r="CW200" s="30"/>
      <c r="CX200" s="30"/>
      <c r="CY200" s="30"/>
      <c r="CZ200" s="30"/>
      <c r="DA200" s="30"/>
      <c r="DB200" s="30"/>
      <c r="DC200" s="30"/>
      <c r="DD200" s="30"/>
      <c r="DE200" s="30"/>
      <c r="DF200" s="30"/>
      <c r="DG200" s="30"/>
      <c r="DH200" s="30"/>
      <c r="DI200" s="30"/>
      <c r="DJ200" s="30"/>
      <c r="DK200" s="30"/>
      <c r="DL200" s="30"/>
      <c r="DM200" s="30"/>
      <c r="DN200" s="30"/>
      <c r="DO200" s="30"/>
      <c r="DP200" s="55">
        <v>1</v>
      </c>
      <c r="DQ200" s="66">
        <v>0</v>
      </c>
      <c r="DR200" s="16">
        <v>1</v>
      </c>
      <c r="DS200" s="32">
        <f>PRODUCT(Таблица1[[#This Row],[РЕЙТИНГ НТЛ]:[РЕГ НТЛ]])</f>
        <v>0</v>
      </c>
      <c r="DT200" s="70">
        <f>SUM(Таблица1[[#This Row],[РЕЙТИНГ DPT]:[РЕЙТИНГ НТЛ]])</f>
        <v>1</v>
      </c>
    </row>
    <row r="201" spans="1:124" x14ac:dyDescent="0.25">
      <c r="A201" s="29">
        <v>139</v>
      </c>
      <c r="B201" s="30" t="s">
        <v>371</v>
      </c>
      <c r="C201" s="14" t="s">
        <v>106</v>
      </c>
      <c r="D201" s="30" t="s">
        <v>198</v>
      </c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  <c r="BX201" s="30"/>
      <c r="BY201" s="30"/>
      <c r="BZ201" s="30">
        <v>7</v>
      </c>
      <c r="CA201" s="30"/>
      <c r="CB201" s="30"/>
      <c r="CC201" s="30"/>
      <c r="CD201" s="30"/>
      <c r="CE201" s="30"/>
      <c r="CF201" s="30"/>
      <c r="CG201" s="30"/>
      <c r="CH201" s="30"/>
      <c r="CI201" s="30"/>
      <c r="CJ201" s="30"/>
      <c r="CK201" s="30"/>
      <c r="CL201" s="30"/>
      <c r="CM201" s="30"/>
      <c r="CN201" s="30"/>
      <c r="CO201" s="30"/>
      <c r="CP201" s="30"/>
      <c r="CQ201" s="30"/>
      <c r="CR201" s="30"/>
      <c r="CS201" s="30"/>
      <c r="CT201" s="30"/>
      <c r="CU201" s="30"/>
      <c r="CV201" s="30"/>
      <c r="CW201" s="30"/>
      <c r="CX201" s="30"/>
      <c r="CY201" s="30"/>
      <c r="CZ201" s="30"/>
      <c r="DA201" s="30"/>
      <c r="DB201" s="30"/>
      <c r="DC201" s="30"/>
      <c r="DD201" s="30"/>
      <c r="DE201" s="30"/>
      <c r="DF201" s="30"/>
      <c r="DG201" s="30"/>
      <c r="DH201" s="30"/>
      <c r="DI201" s="30"/>
      <c r="DJ201" s="30"/>
      <c r="DK201" s="30"/>
      <c r="DL201" s="30"/>
      <c r="DM201" s="30"/>
      <c r="DN201" s="30"/>
      <c r="DO201" s="30"/>
      <c r="DP201" s="55">
        <v>0</v>
      </c>
      <c r="DQ201" s="66">
        <v>0</v>
      </c>
      <c r="DR201" s="31">
        <v>0</v>
      </c>
      <c r="DS201" s="73">
        <f>PRODUCT(Таблица1[[#This Row],[РЕЙТИНГ НТЛ]:[РЕГ НТЛ]])</f>
        <v>0</v>
      </c>
      <c r="DT201" s="74">
        <f>SUM(Таблица1[[#This Row],[РЕЙТИНГ DPT]:[РЕЙТИНГ НТЛ]])</f>
        <v>0</v>
      </c>
    </row>
    <row r="202" spans="1:124" x14ac:dyDescent="0.25">
      <c r="A202" s="29">
        <v>129</v>
      </c>
      <c r="B202" s="30" t="s">
        <v>386</v>
      </c>
      <c r="C202" s="14" t="s">
        <v>102</v>
      </c>
      <c r="D202" s="30" t="s">
        <v>103</v>
      </c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>
        <v>1</v>
      </c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  <c r="CT202" s="30"/>
      <c r="CU202" s="30"/>
      <c r="CV202" s="30"/>
      <c r="CW202" s="30"/>
      <c r="CX202" s="30"/>
      <c r="CY202" s="30"/>
      <c r="CZ202" s="30"/>
      <c r="DA202" s="30"/>
      <c r="DB202" s="30"/>
      <c r="DC202" s="30"/>
      <c r="DD202" s="30"/>
      <c r="DE202" s="30"/>
      <c r="DF202" s="30"/>
      <c r="DG202" s="30"/>
      <c r="DH202" s="30"/>
      <c r="DI202" s="30"/>
      <c r="DJ202" s="30"/>
      <c r="DK202" s="30"/>
      <c r="DL202" s="30"/>
      <c r="DM202" s="30"/>
      <c r="DN202" s="30"/>
      <c r="DO202" s="30"/>
      <c r="DP202" s="55">
        <v>3</v>
      </c>
      <c r="DQ202" s="66">
        <v>0</v>
      </c>
      <c r="DR202" s="31">
        <v>1</v>
      </c>
      <c r="DS202" s="32">
        <f>PRODUCT(Таблица1[[#This Row],[РЕЙТИНГ НТЛ]:[РЕГ НТЛ]])</f>
        <v>0</v>
      </c>
      <c r="DT202" s="70">
        <f>SUM(Таблица1[[#This Row],[РЕЙТИНГ DPT]:[РЕЙТИНГ НТЛ]])</f>
        <v>3</v>
      </c>
    </row>
    <row r="203" spans="1:124" x14ac:dyDescent="0.25">
      <c r="A203" s="29">
        <v>136</v>
      </c>
      <c r="B203" s="30" t="s">
        <v>370</v>
      </c>
      <c r="C203" s="14" t="s">
        <v>104</v>
      </c>
      <c r="D203" s="30" t="s">
        <v>105</v>
      </c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>
        <v>2</v>
      </c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  <c r="CQ203" s="30"/>
      <c r="CR203" s="30"/>
      <c r="CS203" s="30"/>
      <c r="CT203" s="30"/>
      <c r="CU203" s="30"/>
      <c r="CV203" s="30"/>
      <c r="CW203" s="30"/>
      <c r="CX203" s="30"/>
      <c r="CY203" s="30"/>
      <c r="CZ203" s="30"/>
      <c r="DA203" s="30"/>
      <c r="DB203" s="30"/>
      <c r="DC203" s="30"/>
      <c r="DD203" s="30"/>
      <c r="DE203" s="30"/>
      <c r="DF203" s="30"/>
      <c r="DG203" s="30"/>
      <c r="DH203" s="30"/>
      <c r="DI203" s="30"/>
      <c r="DJ203" s="30"/>
      <c r="DK203" s="30"/>
      <c r="DL203" s="30"/>
      <c r="DM203" s="30"/>
      <c r="DN203" s="30"/>
      <c r="DO203" s="30"/>
      <c r="DP203" s="56">
        <v>2</v>
      </c>
      <c r="DQ203" s="66">
        <v>0</v>
      </c>
      <c r="DR203" s="16">
        <v>1</v>
      </c>
      <c r="DS203" s="32">
        <f>PRODUCT(Таблица1[[#This Row],[РЕЙТИНГ НТЛ]:[РЕГ НТЛ]])</f>
        <v>0</v>
      </c>
      <c r="DT203" s="70">
        <f>SUM(Таблица1[[#This Row],[РЕЙТИНГ DPT]:[РЕЙТИНГ НТЛ]])</f>
        <v>2</v>
      </c>
    </row>
    <row r="204" spans="1:124" x14ac:dyDescent="0.25">
      <c r="A204" s="29">
        <v>145</v>
      </c>
      <c r="B204" s="30" t="s">
        <v>375</v>
      </c>
      <c r="C204" s="14" t="s">
        <v>106</v>
      </c>
      <c r="D204" s="30" t="s">
        <v>198</v>
      </c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  <c r="BX204" s="30"/>
      <c r="BY204" s="30">
        <v>3</v>
      </c>
      <c r="BZ204" s="30"/>
      <c r="CA204" s="30"/>
      <c r="CB204" s="30"/>
      <c r="CC204" s="30"/>
      <c r="CD204" s="30"/>
      <c r="CE204" s="30"/>
      <c r="CF204" s="30"/>
      <c r="CG204" s="30"/>
      <c r="CH204" s="30"/>
      <c r="CI204" s="30"/>
      <c r="CJ204" s="30"/>
      <c r="CK204" s="30"/>
      <c r="CL204" s="30"/>
      <c r="CM204" s="30"/>
      <c r="CN204" s="30"/>
      <c r="CO204" s="30"/>
      <c r="CP204" s="30"/>
      <c r="CQ204" s="30"/>
      <c r="CR204" s="30"/>
      <c r="CS204" s="30"/>
      <c r="CT204" s="30"/>
      <c r="CU204" s="30"/>
      <c r="CV204" s="30"/>
      <c r="CW204" s="30"/>
      <c r="CX204" s="30"/>
      <c r="CY204" s="30"/>
      <c r="CZ204" s="30"/>
      <c r="DA204" s="30"/>
      <c r="DB204" s="30"/>
      <c r="DC204" s="30"/>
      <c r="DD204" s="30"/>
      <c r="DE204" s="30"/>
      <c r="DF204" s="30"/>
      <c r="DG204" s="30"/>
      <c r="DH204" s="30"/>
      <c r="DI204" s="30"/>
      <c r="DJ204" s="30"/>
      <c r="DK204" s="30"/>
      <c r="DL204" s="30"/>
      <c r="DM204" s="30"/>
      <c r="DN204" s="30"/>
      <c r="DO204" s="30"/>
      <c r="DP204" s="55">
        <v>2</v>
      </c>
      <c r="DQ204" s="66">
        <v>0</v>
      </c>
      <c r="DR204" s="16">
        <v>1</v>
      </c>
      <c r="DS204" s="32">
        <f>PRODUCT(Таблица1[[#This Row],[РЕЙТИНГ НТЛ]:[РЕГ НТЛ]])</f>
        <v>0</v>
      </c>
      <c r="DT204" s="70">
        <f>SUM(Таблица1[[#This Row],[РЕЙТИНГ DPT]:[РЕЙТИНГ НТЛ]])</f>
        <v>2</v>
      </c>
    </row>
    <row r="205" spans="1:124" x14ac:dyDescent="0.25">
      <c r="A205" s="29">
        <v>154</v>
      </c>
      <c r="B205" s="30" t="s">
        <v>387</v>
      </c>
      <c r="C205" s="14" t="s">
        <v>102</v>
      </c>
      <c r="D205" s="30" t="s">
        <v>103</v>
      </c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30"/>
      <c r="BY205" s="30">
        <v>4</v>
      </c>
      <c r="BZ205" s="30"/>
      <c r="CA205" s="30"/>
      <c r="CB205" s="30"/>
      <c r="CC205" s="30"/>
      <c r="CD205" s="30"/>
      <c r="CE205" s="30"/>
      <c r="CF205" s="30"/>
      <c r="CG205" s="30"/>
      <c r="CH205" s="30"/>
      <c r="CI205" s="30"/>
      <c r="CJ205" s="30"/>
      <c r="CK205" s="30"/>
      <c r="CL205" s="30"/>
      <c r="CM205" s="30"/>
      <c r="CN205" s="30"/>
      <c r="CO205" s="30"/>
      <c r="CP205" s="30"/>
      <c r="CQ205" s="30"/>
      <c r="CR205" s="30"/>
      <c r="CS205" s="30"/>
      <c r="CT205" s="30"/>
      <c r="CU205" s="30"/>
      <c r="CV205" s="30"/>
      <c r="CW205" s="30"/>
      <c r="CX205" s="30"/>
      <c r="CY205" s="30"/>
      <c r="CZ205" s="30"/>
      <c r="DA205" s="30"/>
      <c r="DB205" s="30"/>
      <c r="DC205" s="30"/>
      <c r="DD205" s="30"/>
      <c r="DE205" s="30"/>
      <c r="DF205" s="30"/>
      <c r="DG205" s="30"/>
      <c r="DH205" s="30"/>
      <c r="DI205" s="30"/>
      <c r="DJ205" s="30"/>
      <c r="DK205" s="30"/>
      <c r="DL205" s="30"/>
      <c r="DM205" s="30"/>
      <c r="DN205" s="30"/>
      <c r="DO205" s="30"/>
      <c r="DP205" s="55">
        <v>1</v>
      </c>
      <c r="DQ205" s="66">
        <v>0</v>
      </c>
      <c r="DR205" s="31">
        <v>1</v>
      </c>
      <c r="DS205" s="32">
        <f>PRODUCT(Таблица1[[#This Row],[РЕЙТИНГ НТЛ]:[РЕГ НТЛ]])</f>
        <v>0</v>
      </c>
      <c r="DT205" s="70">
        <f>SUM(Таблица1[[#This Row],[РЕЙТИНГ DPT]:[РЕЙТИНГ НТЛ]])</f>
        <v>1</v>
      </c>
    </row>
    <row r="206" spans="1:124" x14ac:dyDescent="0.25">
      <c r="A206" s="33">
        <v>153</v>
      </c>
      <c r="B206" s="34" t="s">
        <v>388</v>
      </c>
      <c r="C206" s="14" t="s">
        <v>102</v>
      </c>
      <c r="D206" s="34" t="s">
        <v>202</v>
      </c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  <c r="BU206" s="34"/>
      <c r="BV206" s="34"/>
      <c r="BW206" s="34"/>
      <c r="BX206" s="34"/>
      <c r="BY206" s="34">
        <v>5</v>
      </c>
      <c r="BZ206" s="34"/>
      <c r="CA206" s="34"/>
      <c r="CB206" s="34"/>
      <c r="CC206" s="34"/>
      <c r="CD206" s="34"/>
      <c r="CE206" s="34"/>
      <c r="CF206" s="34"/>
      <c r="CG206" s="34"/>
      <c r="CH206" s="34"/>
      <c r="CI206" s="34"/>
      <c r="CJ206" s="34"/>
      <c r="CK206" s="34"/>
      <c r="CL206" s="34"/>
      <c r="CM206" s="34"/>
      <c r="CN206" s="34"/>
      <c r="CO206" s="34"/>
      <c r="CP206" s="34"/>
      <c r="CQ206" s="34"/>
      <c r="CR206" s="34"/>
      <c r="CS206" s="34"/>
      <c r="CT206" s="34"/>
      <c r="CU206" s="34"/>
      <c r="CV206" s="34"/>
      <c r="CW206" s="34"/>
      <c r="CX206" s="34"/>
      <c r="CY206" s="34"/>
      <c r="CZ206" s="34"/>
      <c r="DA206" s="34"/>
      <c r="DB206" s="34"/>
      <c r="DC206" s="34"/>
      <c r="DD206" s="34"/>
      <c r="DE206" s="34"/>
      <c r="DF206" s="34"/>
      <c r="DG206" s="34"/>
      <c r="DH206" s="34"/>
      <c r="DI206" s="34"/>
      <c r="DJ206" s="34"/>
      <c r="DK206" s="34"/>
      <c r="DL206" s="34"/>
      <c r="DM206" s="34"/>
      <c r="DN206" s="34"/>
      <c r="DO206" s="34"/>
      <c r="DP206" s="60">
        <v>1</v>
      </c>
      <c r="DQ206" s="66">
        <v>0</v>
      </c>
      <c r="DR206" s="35">
        <v>1</v>
      </c>
      <c r="DS206" s="36">
        <f>PRODUCT(Таблица1[[#This Row],[РЕЙТИНГ НТЛ]:[РЕГ НТЛ]])</f>
        <v>0</v>
      </c>
      <c r="DT206" s="70">
        <f>SUM(Таблица1[[#This Row],[РЕЙТИНГ DPT]:[РЕЙТИНГ НТЛ]])</f>
        <v>1</v>
      </c>
    </row>
    <row r="207" spans="1:124" x14ac:dyDescent="0.25">
      <c r="A207" s="29">
        <v>165</v>
      </c>
      <c r="B207" s="30" t="s">
        <v>389</v>
      </c>
      <c r="C207" s="14" t="s">
        <v>102</v>
      </c>
      <c r="D207" s="30" t="s">
        <v>103</v>
      </c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  <c r="BX207" s="30"/>
      <c r="BY207" s="30">
        <v>6</v>
      </c>
      <c r="BZ207" s="30"/>
      <c r="CA207" s="30"/>
      <c r="CB207" s="30"/>
      <c r="CC207" s="30"/>
      <c r="CD207" s="30"/>
      <c r="CE207" s="30"/>
      <c r="CF207" s="30"/>
      <c r="CG207" s="30"/>
      <c r="CH207" s="30"/>
      <c r="CI207" s="30"/>
      <c r="CJ207" s="30"/>
      <c r="CK207" s="30"/>
      <c r="CL207" s="30"/>
      <c r="CM207" s="30"/>
      <c r="CN207" s="30"/>
      <c r="CO207" s="30"/>
      <c r="CP207" s="30"/>
      <c r="CQ207" s="30"/>
      <c r="CR207" s="30"/>
      <c r="CS207" s="30"/>
      <c r="CT207" s="30"/>
      <c r="CU207" s="30"/>
      <c r="CV207" s="30"/>
      <c r="CW207" s="30"/>
      <c r="CX207" s="30"/>
      <c r="CY207" s="30"/>
      <c r="CZ207" s="30"/>
      <c r="DA207" s="30"/>
      <c r="DB207" s="30"/>
      <c r="DC207" s="30"/>
      <c r="DD207" s="30"/>
      <c r="DE207" s="30"/>
      <c r="DF207" s="30"/>
      <c r="DG207" s="30"/>
      <c r="DH207" s="30"/>
      <c r="DI207" s="30"/>
      <c r="DJ207" s="30"/>
      <c r="DK207" s="30"/>
      <c r="DL207" s="30"/>
      <c r="DM207" s="30"/>
      <c r="DN207" s="30"/>
      <c r="DO207" s="30"/>
      <c r="DP207" s="56">
        <v>1</v>
      </c>
      <c r="DQ207" s="66">
        <v>0</v>
      </c>
      <c r="DR207" s="16">
        <v>1</v>
      </c>
      <c r="DS207" s="32">
        <f>PRODUCT(Таблица1[[#This Row],[РЕЙТИНГ НТЛ]:[РЕГ НТЛ]])</f>
        <v>0</v>
      </c>
      <c r="DT207" s="70">
        <f>SUM(Таблица1[[#This Row],[РЕЙТИНГ DPT]:[РЕЙТИНГ НТЛ]])</f>
        <v>1</v>
      </c>
    </row>
    <row r="208" spans="1:124" x14ac:dyDescent="0.25">
      <c r="A208" s="29">
        <v>130</v>
      </c>
      <c r="B208" s="30" t="s">
        <v>390</v>
      </c>
      <c r="C208" s="14" t="s">
        <v>102</v>
      </c>
      <c r="D208" s="30" t="s">
        <v>103</v>
      </c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  <c r="BX208" s="30"/>
      <c r="BY208" s="30">
        <v>7</v>
      </c>
      <c r="BZ208" s="30"/>
      <c r="CA208" s="30"/>
      <c r="CB208" s="30"/>
      <c r="CC208" s="30"/>
      <c r="CD208" s="30"/>
      <c r="CE208" s="30"/>
      <c r="CF208" s="30"/>
      <c r="CG208" s="30"/>
      <c r="CH208" s="30"/>
      <c r="CI208" s="30"/>
      <c r="CJ208" s="30"/>
      <c r="CK208" s="30"/>
      <c r="CL208" s="30"/>
      <c r="CM208" s="30"/>
      <c r="CN208" s="30"/>
      <c r="CO208" s="30"/>
      <c r="CP208" s="30"/>
      <c r="CQ208" s="30"/>
      <c r="CR208" s="30"/>
      <c r="CS208" s="30"/>
      <c r="CT208" s="30"/>
      <c r="CU208" s="30"/>
      <c r="CV208" s="30"/>
      <c r="CW208" s="30"/>
      <c r="CX208" s="30"/>
      <c r="CY208" s="30"/>
      <c r="CZ208" s="30"/>
      <c r="DA208" s="30"/>
      <c r="DB208" s="30"/>
      <c r="DC208" s="30"/>
      <c r="DD208" s="30"/>
      <c r="DE208" s="30"/>
      <c r="DF208" s="30"/>
      <c r="DG208" s="30"/>
      <c r="DH208" s="30"/>
      <c r="DI208" s="30"/>
      <c r="DJ208" s="30"/>
      <c r="DK208" s="30"/>
      <c r="DL208" s="30"/>
      <c r="DM208" s="30"/>
      <c r="DN208" s="30"/>
      <c r="DO208" s="30"/>
      <c r="DP208" s="55">
        <v>0</v>
      </c>
      <c r="DQ208" s="66">
        <v>0</v>
      </c>
      <c r="DR208" s="31">
        <v>1</v>
      </c>
      <c r="DS208" s="73">
        <f>PRODUCT(Таблица1[[#This Row],[РЕЙТИНГ НТЛ]:[РЕГ НТЛ]])</f>
        <v>0</v>
      </c>
      <c r="DT208" s="74">
        <f>SUM(Таблица1[[#This Row],[РЕЙТИНГ DPT]:[РЕЙТИНГ НТЛ]])</f>
        <v>0</v>
      </c>
    </row>
    <row r="209" spans="1:124" x14ac:dyDescent="0.25">
      <c r="A209" s="33">
        <v>261</v>
      </c>
      <c r="B209" s="34" t="s">
        <v>382</v>
      </c>
      <c r="C209" s="14" t="s">
        <v>102</v>
      </c>
      <c r="D209" s="34" t="s">
        <v>103</v>
      </c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  <c r="BU209" s="34"/>
      <c r="BV209" s="34"/>
      <c r="BW209" s="34"/>
      <c r="BX209" s="34">
        <v>1</v>
      </c>
      <c r="BY209" s="34"/>
      <c r="BZ209" s="34"/>
      <c r="CA209" s="34"/>
      <c r="CB209" s="34"/>
      <c r="CC209" s="34"/>
      <c r="CD209" s="34"/>
      <c r="CE209" s="34"/>
      <c r="CF209" s="34"/>
      <c r="CG209" s="34"/>
      <c r="CH209" s="34"/>
      <c r="CI209" s="34"/>
      <c r="CJ209" s="34"/>
      <c r="CK209" s="34"/>
      <c r="CL209" s="34"/>
      <c r="CM209" s="34"/>
      <c r="CN209" s="34"/>
      <c r="CO209" s="34"/>
      <c r="CP209" s="34"/>
      <c r="CQ209" s="34"/>
      <c r="CR209" s="34"/>
      <c r="CS209" s="34"/>
      <c r="CT209" s="34"/>
      <c r="CU209" s="34"/>
      <c r="CV209" s="34"/>
      <c r="CW209" s="34"/>
      <c r="CX209" s="34"/>
      <c r="CY209" s="34"/>
      <c r="CZ209" s="34"/>
      <c r="DA209" s="34"/>
      <c r="DB209" s="34"/>
      <c r="DC209" s="34"/>
      <c r="DD209" s="34"/>
      <c r="DE209" s="34"/>
      <c r="DF209" s="34"/>
      <c r="DG209" s="34"/>
      <c r="DH209" s="34"/>
      <c r="DI209" s="34"/>
      <c r="DJ209" s="34"/>
      <c r="DK209" s="34"/>
      <c r="DL209" s="34"/>
      <c r="DM209" s="34"/>
      <c r="DN209" s="34"/>
      <c r="DO209" s="34"/>
      <c r="DP209" s="58">
        <v>3</v>
      </c>
      <c r="DQ209" s="66">
        <v>0</v>
      </c>
      <c r="DR209" s="31">
        <v>1</v>
      </c>
      <c r="DS209" s="36">
        <f>PRODUCT(Таблица1[[#This Row],[РЕЙТИНГ НТЛ]:[РЕГ НТЛ]])</f>
        <v>0</v>
      </c>
      <c r="DT209" s="70">
        <f>SUM(Таблица1[[#This Row],[РЕЙТИНГ DPT]:[РЕЙТИНГ НТЛ]])</f>
        <v>3</v>
      </c>
    </row>
    <row r="210" spans="1:124" x14ac:dyDescent="0.25">
      <c r="A210" s="29">
        <v>137</v>
      </c>
      <c r="B210" s="34" t="s">
        <v>380</v>
      </c>
      <c r="C210" s="14" t="s">
        <v>102</v>
      </c>
      <c r="D210" s="30" t="s">
        <v>103</v>
      </c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0"/>
      <c r="BX210" s="30">
        <v>2</v>
      </c>
      <c r="BY210" s="30"/>
      <c r="BZ210" s="30"/>
      <c r="CA210" s="30"/>
      <c r="CB210" s="30"/>
      <c r="CC210" s="30"/>
      <c r="CD210" s="30"/>
      <c r="CE210" s="30"/>
      <c r="CF210" s="30"/>
      <c r="CG210" s="30"/>
      <c r="CH210" s="30"/>
      <c r="CI210" s="30"/>
      <c r="CJ210" s="30"/>
      <c r="CK210" s="30"/>
      <c r="CL210" s="30"/>
      <c r="CM210" s="30"/>
      <c r="CN210" s="30"/>
      <c r="CO210" s="30"/>
      <c r="CP210" s="30"/>
      <c r="CQ210" s="30"/>
      <c r="CR210" s="30"/>
      <c r="CS210" s="30"/>
      <c r="CT210" s="30"/>
      <c r="CU210" s="30"/>
      <c r="CV210" s="30"/>
      <c r="CW210" s="30"/>
      <c r="CX210" s="30"/>
      <c r="CY210" s="30"/>
      <c r="CZ210" s="30"/>
      <c r="DA210" s="30"/>
      <c r="DB210" s="30"/>
      <c r="DC210" s="30"/>
      <c r="DD210" s="30"/>
      <c r="DE210" s="30"/>
      <c r="DF210" s="30"/>
      <c r="DG210" s="30"/>
      <c r="DH210" s="30"/>
      <c r="DI210" s="30"/>
      <c r="DJ210" s="30"/>
      <c r="DK210" s="30"/>
      <c r="DL210" s="30"/>
      <c r="DM210" s="30"/>
      <c r="DN210" s="30"/>
      <c r="DO210" s="30"/>
      <c r="DP210" s="56">
        <v>2</v>
      </c>
      <c r="DQ210" s="66">
        <v>0</v>
      </c>
      <c r="DR210" s="31">
        <v>1</v>
      </c>
      <c r="DS210" s="32">
        <f>PRODUCT(Таблица1[[#This Row],[РЕЙТИНГ НТЛ]:[РЕГ НТЛ]])</f>
        <v>0</v>
      </c>
      <c r="DT210" s="70">
        <f>SUM(Таблица1[[#This Row],[РЕЙТИНГ DPT]:[РЕЙТИНГ НТЛ]])</f>
        <v>2</v>
      </c>
    </row>
    <row r="211" spans="1:124" x14ac:dyDescent="0.25">
      <c r="A211" s="29">
        <v>258</v>
      </c>
      <c r="B211" s="34" t="s">
        <v>383</v>
      </c>
      <c r="C211" s="14" t="s">
        <v>102</v>
      </c>
      <c r="D211" s="30" t="s">
        <v>103</v>
      </c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  <c r="BX211" s="30">
        <v>3</v>
      </c>
      <c r="BY211" s="30"/>
      <c r="BZ211" s="30"/>
      <c r="CA211" s="30"/>
      <c r="CB211" s="30"/>
      <c r="CC211" s="30"/>
      <c r="CD211" s="30"/>
      <c r="CE211" s="30"/>
      <c r="CF211" s="30"/>
      <c r="CG211" s="30"/>
      <c r="CH211" s="30"/>
      <c r="CI211" s="30"/>
      <c r="CJ211" s="30"/>
      <c r="CK211" s="30"/>
      <c r="CL211" s="30"/>
      <c r="CM211" s="30"/>
      <c r="CN211" s="30"/>
      <c r="CO211" s="30"/>
      <c r="CP211" s="30"/>
      <c r="CQ211" s="30"/>
      <c r="CR211" s="30"/>
      <c r="CS211" s="30"/>
      <c r="CT211" s="30"/>
      <c r="CU211" s="30"/>
      <c r="CV211" s="30"/>
      <c r="CW211" s="30"/>
      <c r="CX211" s="30"/>
      <c r="CY211" s="30"/>
      <c r="CZ211" s="30"/>
      <c r="DA211" s="30"/>
      <c r="DB211" s="30"/>
      <c r="DC211" s="30"/>
      <c r="DD211" s="30"/>
      <c r="DE211" s="30"/>
      <c r="DF211" s="30"/>
      <c r="DG211" s="30"/>
      <c r="DH211" s="30"/>
      <c r="DI211" s="30"/>
      <c r="DJ211" s="30"/>
      <c r="DK211" s="30"/>
      <c r="DL211" s="30"/>
      <c r="DM211" s="30"/>
      <c r="DN211" s="30"/>
      <c r="DO211" s="30"/>
      <c r="DP211" s="56">
        <v>2</v>
      </c>
      <c r="DQ211" s="66">
        <v>0</v>
      </c>
      <c r="DR211" s="31">
        <v>1</v>
      </c>
      <c r="DS211" s="32">
        <f>PRODUCT(Таблица1[[#This Row],[РЕЙТИНГ НТЛ]:[РЕГ НТЛ]])</f>
        <v>0</v>
      </c>
      <c r="DT211" s="70">
        <f>SUM(Таблица1[[#This Row],[РЕЙТИНГ DPT]:[РЕЙТИНГ НТЛ]])</f>
        <v>2</v>
      </c>
    </row>
    <row r="212" spans="1:124" x14ac:dyDescent="0.25">
      <c r="A212" s="29">
        <v>255</v>
      </c>
      <c r="B212" s="34" t="s">
        <v>384</v>
      </c>
      <c r="C212" s="14" t="s">
        <v>102</v>
      </c>
      <c r="D212" s="30" t="s">
        <v>103</v>
      </c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  <c r="BX212" s="30">
        <v>4</v>
      </c>
      <c r="BY212" s="30"/>
      <c r="BZ212" s="30"/>
      <c r="CA212" s="30"/>
      <c r="CB212" s="30"/>
      <c r="CC212" s="30"/>
      <c r="CD212" s="30"/>
      <c r="CE212" s="30"/>
      <c r="CF212" s="30"/>
      <c r="CG212" s="30"/>
      <c r="CH212" s="30"/>
      <c r="CI212" s="30"/>
      <c r="CJ212" s="30"/>
      <c r="CK212" s="30"/>
      <c r="CL212" s="30"/>
      <c r="CM212" s="30"/>
      <c r="CN212" s="30"/>
      <c r="CO212" s="30"/>
      <c r="CP212" s="30"/>
      <c r="CQ212" s="30"/>
      <c r="CR212" s="30"/>
      <c r="CS212" s="30"/>
      <c r="CT212" s="30"/>
      <c r="CU212" s="30"/>
      <c r="CV212" s="30"/>
      <c r="CW212" s="30"/>
      <c r="CX212" s="30"/>
      <c r="CY212" s="30"/>
      <c r="CZ212" s="30"/>
      <c r="DA212" s="30"/>
      <c r="DB212" s="30"/>
      <c r="DC212" s="30"/>
      <c r="DD212" s="30"/>
      <c r="DE212" s="30"/>
      <c r="DF212" s="30"/>
      <c r="DG212" s="30"/>
      <c r="DH212" s="30"/>
      <c r="DI212" s="30"/>
      <c r="DJ212" s="30"/>
      <c r="DK212" s="30"/>
      <c r="DL212" s="30"/>
      <c r="DM212" s="30"/>
      <c r="DN212" s="30"/>
      <c r="DO212" s="30"/>
      <c r="DP212" s="56">
        <v>1</v>
      </c>
      <c r="DQ212" s="66">
        <v>0</v>
      </c>
      <c r="DR212" s="31">
        <v>0</v>
      </c>
      <c r="DS212" s="32">
        <f>PRODUCT(Таблица1[[#This Row],[РЕЙТИНГ НТЛ]:[РЕГ НТЛ]])</f>
        <v>0</v>
      </c>
      <c r="DT212" s="70">
        <f>SUM(Таблица1[[#This Row],[РЕЙТИНГ DPT]:[РЕЙТИНГ НТЛ]])</f>
        <v>1</v>
      </c>
    </row>
    <row r="213" spans="1:124" x14ac:dyDescent="0.25">
      <c r="A213" s="33">
        <v>256</v>
      </c>
      <c r="B213" s="34" t="s">
        <v>385</v>
      </c>
      <c r="C213" s="14" t="s">
        <v>102</v>
      </c>
      <c r="D213" s="34" t="s">
        <v>103</v>
      </c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  <c r="BU213" s="34"/>
      <c r="BV213" s="34"/>
      <c r="BW213" s="34"/>
      <c r="BX213" s="34">
        <v>5</v>
      </c>
      <c r="BY213" s="34"/>
      <c r="BZ213" s="34"/>
      <c r="CA213" s="34"/>
      <c r="CB213" s="34"/>
      <c r="CC213" s="34"/>
      <c r="CD213" s="34"/>
      <c r="CE213" s="34"/>
      <c r="CF213" s="34"/>
      <c r="CG213" s="34"/>
      <c r="CH213" s="34"/>
      <c r="CI213" s="34"/>
      <c r="CJ213" s="34"/>
      <c r="CK213" s="34"/>
      <c r="CL213" s="34"/>
      <c r="CM213" s="34"/>
      <c r="CN213" s="34"/>
      <c r="CO213" s="34"/>
      <c r="CP213" s="34"/>
      <c r="CQ213" s="34"/>
      <c r="CR213" s="34"/>
      <c r="CS213" s="34"/>
      <c r="CT213" s="34"/>
      <c r="CU213" s="34"/>
      <c r="CV213" s="34"/>
      <c r="CW213" s="34"/>
      <c r="CX213" s="34"/>
      <c r="CY213" s="34"/>
      <c r="CZ213" s="34"/>
      <c r="DA213" s="34"/>
      <c r="DB213" s="34"/>
      <c r="DC213" s="34"/>
      <c r="DD213" s="34"/>
      <c r="DE213" s="34"/>
      <c r="DF213" s="34"/>
      <c r="DG213" s="34"/>
      <c r="DH213" s="34"/>
      <c r="DI213" s="34"/>
      <c r="DJ213" s="34"/>
      <c r="DK213" s="34"/>
      <c r="DL213" s="34"/>
      <c r="DM213" s="34"/>
      <c r="DN213" s="34"/>
      <c r="DO213" s="34"/>
      <c r="DP213" s="58">
        <v>1</v>
      </c>
      <c r="DQ213" s="66">
        <v>0</v>
      </c>
      <c r="DR213" s="31">
        <v>0</v>
      </c>
      <c r="DS213" s="36">
        <f>PRODUCT(Таблица1[[#This Row],[РЕЙТИНГ НТЛ]:[РЕГ НТЛ]])</f>
        <v>0</v>
      </c>
      <c r="DT213" s="70">
        <f>SUM(Таблица1[[#This Row],[РЕЙТИНГ DPT]:[РЕЙТИНГ НТЛ]])</f>
        <v>1</v>
      </c>
    </row>
    <row r="214" spans="1:124" x14ac:dyDescent="0.25">
      <c r="A214" s="29">
        <v>148</v>
      </c>
      <c r="B214" s="34" t="s">
        <v>374</v>
      </c>
      <c r="C214" s="14" t="s">
        <v>102</v>
      </c>
      <c r="D214" s="30" t="s">
        <v>103</v>
      </c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>
        <v>1</v>
      </c>
      <c r="BX214" s="30"/>
      <c r="BY214" s="30"/>
      <c r="BZ214" s="30"/>
      <c r="CA214" s="30"/>
      <c r="CB214" s="30"/>
      <c r="CC214" s="30"/>
      <c r="CD214" s="30"/>
      <c r="CE214" s="30"/>
      <c r="CF214" s="30"/>
      <c r="CG214" s="30"/>
      <c r="CH214" s="30"/>
      <c r="CI214" s="30"/>
      <c r="CJ214" s="30"/>
      <c r="CK214" s="30"/>
      <c r="CL214" s="30"/>
      <c r="CM214" s="30"/>
      <c r="CN214" s="30"/>
      <c r="CO214" s="30"/>
      <c r="CP214" s="30"/>
      <c r="CQ214" s="30"/>
      <c r="CR214" s="30"/>
      <c r="CS214" s="30"/>
      <c r="CT214" s="30"/>
      <c r="CU214" s="30"/>
      <c r="CV214" s="30"/>
      <c r="CW214" s="30"/>
      <c r="CX214" s="30"/>
      <c r="CY214" s="30"/>
      <c r="CZ214" s="30"/>
      <c r="DA214" s="30"/>
      <c r="DB214" s="30"/>
      <c r="DC214" s="30"/>
      <c r="DD214" s="30"/>
      <c r="DE214" s="30"/>
      <c r="DF214" s="30"/>
      <c r="DG214" s="30"/>
      <c r="DH214" s="30"/>
      <c r="DI214" s="30"/>
      <c r="DJ214" s="30"/>
      <c r="DK214" s="30"/>
      <c r="DL214" s="30"/>
      <c r="DM214" s="30"/>
      <c r="DN214" s="30"/>
      <c r="DO214" s="30"/>
      <c r="DP214" s="55">
        <v>3</v>
      </c>
      <c r="DQ214" s="66">
        <v>0</v>
      </c>
      <c r="DR214" s="16">
        <v>1</v>
      </c>
      <c r="DS214" s="32">
        <f>PRODUCT(Таблица1[[#This Row],[РЕЙТИНГ НТЛ]:[РЕГ НТЛ]])</f>
        <v>0</v>
      </c>
      <c r="DT214" s="70">
        <f>SUM(Таблица1[[#This Row],[РЕЙТИНГ DPT]:[РЕЙТИНГ НТЛ]])</f>
        <v>3</v>
      </c>
    </row>
    <row r="215" spans="1:124" x14ac:dyDescent="0.25">
      <c r="A215" s="29">
        <v>145</v>
      </c>
      <c r="B215" s="34" t="s">
        <v>375</v>
      </c>
      <c r="C215" s="14" t="s">
        <v>106</v>
      </c>
      <c r="D215" s="30" t="s">
        <v>198</v>
      </c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>
        <v>2</v>
      </c>
      <c r="BX215" s="30"/>
      <c r="BY215" s="30"/>
      <c r="BZ215" s="30"/>
      <c r="CA215" s="30"/>
      <c r="CB215" s="30"/>
      <c r="CC215" s="30"/>
      <c r="CD215" s="30"/>
      <c r="CE215" s="30"/>
      <c r="CF215" s="30"/>
      <c r="CG215" s="30"/>
      <c r="CH215" s="30"/>
      <c r="CI215" s="30"/>
      <c r="CJ215" s="30"/>
      <c r="CK215" s="30"/>
      <c r="CL215" s="30"/>
      <c r="CM215" s="30"/>
      <c r="CN215" s="30"/>
      <c r="CO215" s="30"/>
      <c r="CP215" s="30"/>
      <c r="CQ215" s="30"/>
      <c r="CR215" s="30"/>
      <c r="CS215" s="30"/>
      <c r="CT215" s="30"/>
      <c r="CU215" s="30"/>
      <c r="CV215" s="30"/>
      <c r="CW215" s="30"/>
      <c r="CX215" s="30"/>
      <c r="CY215" s="30"/>
      <c r="CZ215" s="30"/>
      <c r="DA215" s="30"/>
      <c r="DB215" s="30"/>
      <c r="DC215" s="30"/>
      <c r="DD215" s="30"/>
      <c r="DE215" s="30"/>
      <c r="DF215" s="30"/>
      <c r="DG215" s="30"/>
      <c r="DH215" s="30"/>
      <c r="DI215" s="30"/>
      <c r="DJ215" s="30"/>
      <c r="DK215" s="30"/>
      <c r="DL215" s="30"/>
      <c r="DM215" s="30"/>
      <c r="DN215" s="30"/>
      <c r="DO215" s="30"/>
      <c r="DP215" s="56">
        <v>2</v>
      </c>
      <c r="DQ215" s="66">
        <v>0</v>
      </c>
      <c r="DR215" s="16">
        <v>1</v>
      </c>
      <c r="DS215" s="32">
        <f>PRODUCT(Таблица1[[#This Row],[РЕЙТИНГ НТЛ]:[РЕГ НТЛ]])</f>
        <v>0</v>
      </c>
      <c r="DT215" s="70">
        <f>SUM(Таблица1[[#This Row],[РЕЙТИНГ DPT]:[РЕЙТИНГ НТЛ]])</f>
        <v>2</v>
      </c>
    </row>
    <row r="216" spans="1:124" x14ac:dyDescent="0.25">
      <c r="A216" s="29">
        <v>164</v>
      </c>
      <c r="B216" s="30" t="s">
        <v>376</v>
      </c>
      <c r="C216" s="14" t="s">
        <v>102</v>
      </c>
      <c r="D216" s="30" t="s">
        <v>103</v>
      </c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>
        <v>3</v>
      </c>
      <c r="BX216" s="30"/>
      <c r="BY216" s="30"/>
      <c r="BZ216" s="30"/>
      <c r="CA216" s="30"/>
      <c r="CB216" s="30"/>
      <c r="CC216" s="30"/>
      <c r="CD216" s="30"/>
      <c r="CE216" s="30"/>
      <c r="CF216" s="30"/>
      <c r="CG216" s="30"/>
      <c r="CH216" s="30"/>
      <c r="CI216" s="30"/>
      <c r="CJ216" s="30"/>
      <c r="CK216" s="30"/>
      <c r="CL216" s="30"/>
      <c r="CM216" s="30"/>
      <c r="CN216" s="30"/>
      <c r="CO216" s="30"/>
      <c r="CP216" s="30"/>
      <c r="CQ216" s="30"/>
      <c r="CR216" s="30"/>
      <c r="CS216" s="30"/>
      <c r="CT216" s="30"/>
      <c r="CU216" s="30"/>
      <c r="CV216" s="30"/>
      <c r="CW216" s="30"/>
      <c r="CX216" s="30"/>
      <c r="CY216" s="30"/>
      <c r="CZ216" s="30"/>
      <c r="DA216" s="30"/>
      <c r="DB216" s="30"/>
      <c r="DC216" s="30"/>
      <c r="DD216" s="30"/>
      <c r="DE216" s="30"/>
      <c r="DF216" s="30"/>
      <c r="DG216" s="30"/>
      <c r="DH216" s="30"/>
      <c r="DI216" s="30"/>
      <c r="DJ216" s="30"/>
      <c r="DK216" s="30"/>
      <c r="DL216" s="30"/>
      <c r="DM216" s="30"/>
      <c r="DN216" s="30"/>
      <c r="DO216" s="30"/>
      <c r="DP216" s="56">
        <v>2</v>
      </c>
      <c r="DQ216" s="66">
        <v>0</v>
      </c>
      <c r="DR216" s="31">
        <v>1</v>
      </c>
      <c r="DS216" s="32">
        <f>PRODUCT(Таблица1[[#This Row],[РЕЙТИНГ НТЛ]:[РЕГ НТЛ]])</f>
        <v>0</v>
      </c>
      <c r="DT216" s="70">
        <f>SUM(Таблица1[[#This Row],[РЕЙТИНГ DPT]:[РЕЙТИНГ НТЛ]])</f>
        <v>2</v>
      </c>
    </row>
    <row r="217" spans="1:124" x14ac:dyDescent="0.25">
      <c r="A217" s="29">
        <v>142</v>
      </c>
      <c r="B217" s="30" t="s">
        <v>377</v>
      </c>
      <c r="C217" s="14" t="s">
        <v>102</v>
      </c>
      <c r="D217" s="30" t="s">
        <v>103</v>
      </c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>
        <v>4</v>
      </c>
      <c r="BX217" s="30"/>
      <c r="BY217" s="30"/>
      <c r="BZ217" s="30"/>
      <c r="CA217" s="30"/>
      <c r="CB217" s="30"/>
      <c r="CC217" s="30"/>
      <c r="CD217" s="30"/>
      <c r="CE217" s="30"/>
      <c r="CF217" s="30"/>
      <c r="CG217" s="30"/>
      <c r="CH217" s="30"/>
      <c r="CI217" s="30"/>
      <c r="CJ217" s="30"/>
      <c r="CK217" s="30"/>
      <c r="CL217" s="30"/>
      <c r="CM217" s="30"/>
      <c r="CN217" s="30"/>
      <c r="CO217" s="30"/>
      <c r="CP217" s="30"/>
      <c r="CQ217" s="30"/>
      <c r="CR217" s="30"/>
      <c r="CS217" s="30"/>
      <c r="CT217" s="30"/>
      <c r="CU217" s="30"/>
      <c r="CV217" s="30"/>
      <c r="CW217" s="30"/>
      <c r="CX217" s="30"/>
      <c r="CY217" s="30"/>
      <c r="CZ217" s="30"/>
      <c r="DA217" s="30"/>
      <c r="DB217" s="30"/>
      <c r="DC217" s="30"/>
      <c r="DD217" s="30"/>
      <c r="DE217" s="30"/>
      <c r="DF217" s="30"/>
      <c r="DG217" s="30"/>
      <c r="DH217" s="30"/>
      <c r="DI217" s="30"/>
      <c r="DJ217" s="30"/>
      <c r="DK217" s="30"/>
      <c r="DL217" s="30"/>
      <c r="DM217" s="30"/>
      <c r="DN217" s="30"/>
      <c r="DO217" s="30"/>
      <c r="DP217" s="56">
        <v>1</v>
      </c>
      <c r="DQ217" s="66">
        <v>0</v>
      </c>
      <c r="DR217" s="31">
        <v>1</v>
      </c>
      <c r="DS217" s="32">
        <f>PRODUCT(Таблица1[[#This Row],[РЕЙТИНГ НТЛ]:[РЕГ НТЛ]])</f>
        <v>0</v>
      </c>
      <c r="DT217" s="70">
        <f>SUM(Таблица1[[#This Row],[РЕЙТИНГ DPT]:[РЕЙТИНГ НТЛ]])</f>
        <v>1</v>
      </c>
    </row>
    <row r="218" spans="1:124" x14ac:dyDescent="0.25">
      <c r="A218" s="29">
        <v>157</v>
      </c>
      <c r="B218" s="30" t="s">
        <v>378</v>
      </c>
      <c r="C218" s="14" t="s">
        <v>102</v>
      </c>
      <c r="D218" s="30" t="s">
        <v>103</v>
      </c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0">
        <v>5</v>
      </c>
      <c r="BX218" s="30"/>
      <c r="BY218" s="30"/>
      <c r="BZ218" s="30"/>
      <c r="CA218" s="30"/>
      <c r="CB218" s="30"/>
      <c r="CC218" s="30"/>
      <c r="CD218" s="30"/>
      <c r="CE218" s="30"/>
      <c r="CF218" s="30"/>
      <c r="CG218" s="30"/>
      <c r="CH218" s="30"/>
      <c r="CI218" s="30"/>
      <c r="CJ218" s="30"/>
      <c r="CK218" s="30"/>
      <c r="CL218" s="30"/>
      <c r="CM218" s="30"/>
      <c r="CN218" s="30"/>
      <c r="CO218" s="30"/>
      <c r="CP218" s="30"/>
      <c r="CQ218" s="30"/>
      <c r="CR218" s="30"/>
      <c r="CS218" s="30"/>
      <c r="CT218" s="30"/>
      <c r="CU218" s="30"/>
      <c r="CV218" s="30"/>
      <c r="CW218" s="30"/>
      <c r="CX218" s="30"/>
      <c r="CY218" s="30"/>
      <c r="CZ218" s="30"/>
      <c r="DA218" s="30"/>
      <c r="DB218" s="30"/>
      <c r="DC218" s="30"/>
      <c r="DD218" s="30"/>
      <c r="DE218" s="30"/>
      <c r="DF218" s="30"/>
      <c r="DG218" s="30"/>
      <c r="DH218" s="30"/>
      <c r="DI218" s="30"/>
      <c r="DJ218" s="30"/>
      <c r="DK218" s="30"/>
      <c r="DL218" s="30"/>
      <c r="DM218" s="30"/>
      <c r="DN218" s="30"/>
      <c r="DO218" s="30"/>
      <c r="DP218" s="56">
        <v>1</v>
      </c>
      <c r="DQ218" s="66">
        <v>0</v>
      </c>
      <c r="DR218" s="31">
        <v>1</v>
      </c>
      <c r="DS218" s="32">
        <f>PRODUCT(Таблица1[[#This Row],[РЕЙТИНГ НТЛ]:[РЕГ НТЛ]])</f>
        <v>0</v>
      </c>
      <c r="DT218" s="70">
        <f>SUM(Таблица1[[#This Row],[РЕЙТИНГ DPT]:[РЕЙТИНГ НТЛ]])</f>
        <v>1</v>
      </c>
    </row>
    <row r="219" spans="1:124" x14ac:dyDescent="0.25">
      <c r="A219" s="29">
        <v>149</v>
      </c>
      <c r="B219" s="30" t="s">
        <v>379</v>
      </c>
      <c r="C219" s="14" t="s">
        <v>102</v>
      </c>
      <c r="D219" s="30" t="s">
        <v>103</v>
      </c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  <c r="BT219" s="30"/>
      <c r="BU219" s="30"/>
      <c r="BV219" s="30"/>
      <c r="BW219" s="30">
        <v>6</v>
      </c>
      <c r="BX219" s="30"/>
      <c r="BY219" s="30"/>
      <c r="BZ219" s="30"/>
      <c r="CA219" s="30"/>
      <c r="CB219" s="30"/>
      <c r="CC219" s="30"/>
      <c r="CD219" s="30"/>
      <c r="CE219" s="30"/>
      <c r="CF219" s="30"/>
      <c r="CG219" s="30"/>
      <c r="CH219" s="30"/>
      <c r="CI219" s="30"/>
      <c r="CJ219" s="30"/>
      <c r="CK219" s="30"/>
      <c r="CL219" s="30"/>
      <c r="CM219" s="30"/>
      <c r="CN219" s="30"/>
      <c r="CO219" s="30"/>
      <c r="CP219" s="30"/>
      <c r="CQ219" s="30"/>
      <c r="CR219" s="30"/>
      <c r="CS219" s="30"/>
      <c r="CT219" s="30"/>
      <c r="CU219" s="30"/>
      <c r="CV219" s="30"/>
      <c r="CW219" s="30"/>
      <c r="CX219" s="30"/>
      <c r="CY219" s="30"/>
      <c r="CZ219" s="30"/>
      <c r="DA219" s="30"/>
      <c r="DB219" s="30"/>
      <c r="DC219" s="30"/>
      <c r="DD219" s="30"/>
      <c r="DE219" s="30"/>
      <c r="DF219" s="30"/>
      <c r="DG219" s="30"/>
      <c r="DH219" s="30"/>
      <c r="DI219" s="30"/>
      <c r="DJ219" s="30"/>
      <c r="DK219" s="30"/>
      <c r="DL219" s="30"/>
      <c r="DM219" s="30"/>
      <c r="DN219" s="30"/>
      <c r="DO219" s="30"/>
      <c r="DP219" s="56">
        <v>1</v>
      </c>
      <c r="DQ219" s="66">
        <v>0</v>
      </c>
      <c r="DR219" s="31">
        <v>1</v>
      </c>
      <c r="DS219" s="32">
        <f>PRODUCT(Таблица1[[#This Row],[РЕЙТИНГ НТЛ]:[РЕГ НТЛ]])</f>
        <v>0</v>
      </c>
      <c r="DT219" s="70">
        <f>SUM(Таблица1[[#This Row],[РЕЙТИНГ DPT]:[РЕЙТИНГ НТЛ]])</f>
        <v>1</v>
      </c>
    </row>
    <row r="220" spans="1:124" x14ac:dyDescent="0.25">
      <c r="A220" s="29">
        <v>89</v>
      </c>
      <c r="B220" s="30" t="s">
        <v>325</v>
      </c>
      <c r="C220" s="14" t="s">
        <v>102</v>
      </c>
      <c r="D220" s="30" t="s">
        <v>103</v>
      </c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>
        <v>7</v>
      </c>
      <c r="BX220" s="30"/>
      <c r="BY220" s="30"/>
      <c r="BZ220" s="30"/>
      <c r="CA220" s="30"/>
      <c r="CB220" s="30"/>
      <c r="CC220" s="30"/>
      <c r="CD220" s="30"/>
      <c r="CE220" s="30"/>
      <c r="CF220" s="30"/>
      <c r="CG220" s="30"/>
      <c r="CH220" s="30"/>
      <c r="CI220" s="30"/>
      <c r="CJ220" s="30"/>
      <c r="CK220" s="30"/>
      <c r="CL220" s="30"/>
      <c r="CM220" s="30"/>
      <c r="CN220" s="30"/>
      <c r="CO220" s="30"/>
      <c r="CP220" s="30"/>
      <c r="CQ220" s="30"/>
      <c r="CR220" s="30"/>
      <c r="CS220" s="30"/>
      <c r="CT220" s="30"/>
      <c r="CU220" s="30"/>
      <c r="CV220" s="30"/>
      <c r="CW220" s="30"/>
      <c r="CX220" s="30"/>
      <c r="CY220" s="30"/>
      <c r="CZ220" s="30"/>
      <c r="DA220" s="30"/>
      <c r="DB220" s="30"/>
      <c r="DC220" s="30"/>
      <c r="DD220" s="30"/>
      <c r="DE220" s="30"/>
      <c r="DF220" s="30"/>
      <c r="DG220" s="30"/>
      <c r="DH220" s="30"/>
      <c r="DI220" s="30"/>
      <c r="DJ220" s="30"/>
      <c r="DK220" s="30"/>
      <c r="DL220" s="30"/>
      <c r="DM220" s="30"/>
      <c r="DN220" s="30"/>
      <c r="DO220" s="30"/>
      <c r="DP220" s="55">
        <v>0</v>
      </c>
      <c r="DQ220" s="66">
        <v>0</v>
      </c>
      <c r="DR220" s="31">
        <v>1</v>
      </c>
      <c r="DS220" s="73">
        <f>PRODUCT(Таблица1[[#This Row],[РЕЙТИНГ НТЛ]:[РЕГ НТЛ]])</f>
        <v>0</v>
      </c>
      <c r="DT220" s="74">
        <f>SUM(Таблица1[[#This Row],[РЕЙТИНГ DPT]:[РЕЙТИНГ НТЛ]])</f>
        <v>0</v>
      </c>
    </row>
    <row r="221" spans="1:124" x14ac:dyDescent="0.25">
      <c r="A221" s="29">
        <v>137</v>
      </c>
      <c r="B221" s="30" t="s">
        <v>380</v>
      </c>
      <c r="C221" s="14" t="s">
        <v>102</v>
      </c>
      <c r="D221" s="30" t="s">
        <v>103</v>
      </c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>
        <v>8</v>
      </c>
      <c r="BX221" s="30"/>
      <c r="BY221" s="30"/>
      <c r="BZ221" s="30"/>
      <c r="CA221" s="30"/>
      <c r="CB221" s="30"/>
      <c r="CC221" s="30"/>
      <c r="CD221" s="30"/>
      <c r="CE221" s="30"/>
      <c r="CF221" s="30"/>
      <c r="CG221" s="30"/>
      <c r="CH221" s="30"/>
      <c r="CI221" s="30"/>
      <c r="CJ221" s="30"/>
      <c r="CK221" s="30"/>
      <c r="CL221" s="30"/>
      <c r="CM221" s="30"/>
      <c r="CN221" s="30"/>
      <c r="CO221" s="30"/>
      <c r="CP221" s="30"/>
      <c r="CQ221" s="30"/>
      <c r="CR221" s="30"/>
      <c r="CS221" s="30"/>
      <c r="CT221" s="30"/>
      <c r="CU221" s="30"/>
      <c r="CV221" s="30"/>
      <c r="CW221" s="30"/>
      <c r="CX221" s="30"/>
      <c r="CY221" s="30"/>
      <c r="CZ221" s="30"/>
      <c r="DA221" s="30"/>
      <c r="DB221" s="30"/>
      <c r="DC221" s="30"/>
      <c r="DD221" s="30"/>
      <c r="DE221" s="30"/>
      <c r="DF221" s="30"/>
      <c r="DG221" s="30"/>
      <c r="DH221" s="30"/>
      <c r="DI221" s="30"/>
      <c r="DJ221" s="30"/>
      <c r="DK221" s="30"/>
      <c r="DL221" s="30"/>
      <c r="DM221" s="30"/>
      <c r="DN221" s="30"/>
      <c r="DO221" s="30"/>
      <c r="DP221" s="55">
        <v>0</v>
      </c>
      <c r="DQ221" s="66">
        <v>0</v>
      </c>
      <c r="DR221" s="31">
        <v>1</v>
      </c>
      <c r="DS221" s="73">
        <f>PRODUCT(Таблица1[[#This Row],[РЕЙТИНГ НТЛ]:[РЕГ НТЛ]])</f>
        <v>0</v>
      </c>
      <c r="DT221" s="74">
        <f>SUM(Таблица1[[#This Row],[РЕЙТИНГ DPT]:[РЕЙТИНГ НТЛ]])</f>
        <v>0</v>
      </c>
    </row>
    <row r="222" spans="1:124" x14ac:dyDescent="0.25">
      <c r="A222" s="29">
        <v>169</v>
      </c>
      <c r="B222" s="30" t="s">
        <v>381</v>
      </c>
      <c r="C222" s="14" t="s">
        <v>102</v>
      </c>
      <c r="D222" s="30" t="s">
        <v>103</v>
      </c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>
        <v>9</v>
      </c>
      <c r="BX222" s="30"/>
      <c r="BY222" s="30"/>
      <c r="BZ222" s="30"/>
      <c r="CA222" s="30"/>
      <c r="CB222" s="30"/>
      <c r="CC222" s="30"/>
      <c r="CD222" s="30"/>
      <c r="CE222" s="30"/>
      <c r="CF222" s="30"/>
      <c r="CG222" s="30"/>
      <c r="CH222" s="30"/>
      <c r="CI222" s="30"/>
      <c r="CJ222" s="30"/>
      <c r="CK222" s="30"/>
      <c r="CL222" s="30"/>
      <c r="CM222" s="30"/>
      <c r="CN222" s="30"/>
      <c r="CO222" s="30"/>
      <c r="CP222" s="30"/>
      <c r="CQ222" s="30"/>
      <c r="CR222" s="30"/>
      <c r="CS222" s="30"/>
      <c r="CT222" s="30"/>
      <c r="CU222" s="30"/>
      <c r="CV222" s="30"/>
      <c r="CW222" s="30"/>
      <c r="CX222" s="30"/>
      <c r="CY222" s="30"/>
      <c r="CZ222" s="30"/>
      <c r="DA222" s="30"/>
      <c r="DB222" s="30"/>
      <c r="DC222" s="30"/>
      <c r="DD222" s="30"/>
      <c r="DE222" s="30"/>
      <c r="DF222" s="30"/>
      <c r="DG222" s="30"/>
      <c r="DH222" s="30"/>
      <c r="DI222" s="30"/>
      <c r="DJ222" s="30"/>
      <c r="DK222" s="30"/>
      <c r="DL222" s="30"/>
      <c r="DM222" s="30"/>
      <c r="DN222" s="30"/>
      <c r="DO222" s="30"/>
      <c r="DP222" s="55">
        <v>0</v>
      </c>
      <c r="DQ222" s="66">
        <v>0</v>
      </c>
      <c r="DR222" s="31">
        <v>1</v>
      </c>
      <c r="DS222" s="73">
        <f>PRODUCT(Таблица1[[#This Row],[РЕЙТИНГ НТЛ]:[РЕГ НТЛ]])</f>
        <v>0</v>
      </c>
      <c r="DT222" s="74">
        <f>SUM(Таблица1[[#This Row],[РЕЙТИНГ DPT]:[РЕЙТИНГ НТЛ]])</f>
        <v>0</v>
      </c>
    </row>
    <row r="223" spans="1:124" x14ac:dyDescent="0.25">
      <c r="A223" s="33">
        <v>136</v>
      </c>
      <c r="B223" s="34" t="s">
        <v>370</v>
      </c>
      <c r="C223" s="14" t="s">
        <v>104</v>
      </c>
      <c r="D223" s="34" t="s">
        <v>105</v>
      </c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4"/>
      <c r="BU223" s="34"/>
      <c r="BV223" s="34">
        <v>1</v>
      </c>
      <c r="BW223" s="34"/>
      <c r="BX223" s="34"/>
      <c r="BY223" s="34"/>
      <c r="BZ223" s="34"/>
      <c r="CA223" s="34"/>
      <c r="CB223" s="34"/>
      <c r="CC223" s="34"/>
      <c r="CD223" s="34"/>
      <c r="CE223" s="34"/>
      <c r="CF223" s="34"/>
      <c r="CG223" s="34"/>
      <c r="CH223" s="34"/>
      <c r="CI223" s="34"/>
      <c r="CJ223" s="34"/>
      <c r="CK223" s="34"/>
      <c r="CL223" s="34"/>
      <c r="CM223" s="34"/>
      <c r="CN223" s="34"/>
      <c r="CO223" s="34"/>
      <c r="CP223" s="34"/>
      <c r="CQ223" s="34"/>
      <c r="CR223" s="34"/>
      <c r="CS223" s="34"/>
      <c r="CT223" s="34"/>
      <c r="CU223" s="34"/>
      <c r="CV223" s="34"/>
      <c r="CW223" s="34"/>
      <c r="CX223" s="34"/>
      <c r="CY223" s="34"/>
      <c r="CZ223" s="34"/>
      <c r="DA223" s="34"/>
      <c r="DB223" s="34"/>
      <c r="DC223" s="34"/>
      <c r="DD223" s="34"/>
      <c r="DE223" s="34"/>
      <c r="DF223" s="34"/>
      <c r="DG223" s="34"/>
      <c r="DH223" s="34"/>
      <c r="DI223" s="34"/>
      <c r="DJ223" s="34"/>
      <c r="DK223" s="34"/>
      <c r="DL223" s="34"/>
      <c r="DM223" s="34"/>
      <c r="DN223" s="34"/>
      <c r="DO223" s="34"/>
      <c r="DP223" s="58">
        <v>3</v>
      </c>
      <c r="DQ223" s="66">
        <v>0</v>
      </c>
      <c r="DR223" s="16">
        <v>1</v>
      </c>
      <c r="DS223" s="36">
        <f>PRODUCT(Таблица1[[#This Row],[РЕЙТИНГ НТЛ]:[РЕГ НТЛ]])</f>
        <v>0</v>
      </c>
      <c r="DT223" s="70">
        <f>SUM(Таблица1[[#This Row],[РЕЙТИНГ DPT]:[РЕЙТИНГ НТЛ]])</f>
        <v>3</v>
      </c>
    </row>
    <row r="224" spans="1:124" x14ac:dyDescent="0.25">
      <c r="A224" s="29">
        <v>139</v>
      </c>
      <c r="B224" s="30" t="s">
        <v>371</v>
      </c>
      <c r="C224" s="14" t="s">
        <v>106</v>
      </c>
      <c r="D224" s="30" t="s">
        <v>198</v>
      </c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  <c r="BT224" s="30"/>
      <c r="BU224" s="30"/>
      <c r="BV224" s="30">
        <v>2</v>
      </c>
      <c r="BW224" s="30"/>
      <c r="BX224" s="30"/>
      <c r="BY224" s="30"/>
      <c r="BZ224" s="30"/>
      <c r="CA224" s="30"/>
      <c r="CB224" s="30"/>
      <c r="CC224" s="30"/>
      <c r="CD224" s="30"/>
      <c r="CE224" s="30"/>
      <c r="CF224" s="30"/>
      <c r="CG224" s="30"/>
      <c r="CH224" s="30"/>
      <c r="CI224" s="30"/>
      <c r="CJ224" s="30"/>
      <c r="CK224" s="30"/>
      <c r="CL224" s="30"/>
      <c r="CM224" s="30"/>
      <c r="CN224" s="30"/>
      <c r="CO224" s="30"/>
      <c r="CP224" s="30"/>
      <c r="CQ224" s="30"/>
      <c r="CR224" s="30"/>
      <c r="CS224" s="30"/>
      <c r="CT224" s="30"/>
      <c r="CU224" s="30"/>
      <c r="CV224" s="30"/>
      <c r="CW224" s="30"/>
      <c r="CX224" s="30"/>
      <c r="CY224" s="30"/>
      <c r="CZ224" s="30"/>
      <c r="DA224" s="30"/>
      <c r="DB224" s="30"/>
      <c r="DC224" s="30"/>
      <c r="DD224" s="30"/>
      <c r="DE224" s="30"/>
      <c r="DF224" s="30"/>
      <c r="DG224" s="30"/>
      <c r="DH224" s="30"/>
      <c r="DI224" s="30"/>
      <c r="DJ224" s="30"/>
      <c r="DK224" s="30"/>
      <c r="DL224" s="30"/>
      <c r="DM224" s="30"/>
      <c r="DN224" s="30"/>
      <c r="DO224" s="30"/>
      <c r="DP224" s="56">
        <v>2</v>
      </c>
      <c r="DQ224" s="66">
        <v>0</v>
      </c>
      <c r="DR224" s="31">
        <v>0</v>
      </c>
      <c r="DS224" s="32">
        <f>PRODUCT(Таблица1[[#This Row],[РЕЙТИНГ НТЛ]:[РЕГ НТЛ]])</f>
        <v>0</v>
      </c>
      <c r="DT224" s="70">
        <f>SUM(Таблица1[[#This Row],[РЕЙТИНГ DPT]:[РЕЙТИНГ НТЛ]])</f>
        <v>2</v>
      </c>
    </row>
    <row r="225" spans="1:124" x14ac:dyDescent="0.25">
      <c r="A225" s="29">
        <v>166</v>
      </c>
      <c r="B225" s="30" t="s">
        <v>372</v>
      </c>
      <c r="C225" s="14" t="s">
        <v>190</v>
      </c>
      <c r="D225" s="30" t="s">
        <v>185</v>
      </c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  <c r="BT225" s="30"/>
      <c r="BU225" s="30"/>
      <c r="BV225" s="30">
        <v>3</v>
      </c>
      <c r="BW225" s="30"/>
      <c r="BX225" s="30"/>
      <c r="BY225" s="30"/>
      <c r="BZ225" s="30"/>
      <c r="CA225" s="30"/>
      <c r="CB225" s="30"/>
      <c r="CC225" s="30"/>
      <c r="CD225" s="30"/>
      <c r="CE225" s="30"/>
      <c r="CF225" s="30"/>
      <c r="CG225" s="30"/>
      <c r="CH225" s="30"/>
      <c r="CI225" s="30"/>
      <c r="CJ225" s="30"/>
      <c r="CK225" s="30"/>
      <c r="CL225" s="30"/>
      <c r="CM225" s="30"/>
      <c r="CN225" s="30"/>
      <c r="CO225" s="30"/>
      <c r="CP225" s="30"/>
      <c r="CQ225" s="30"/>
      <c r="CR225" s="30"/>
      <c r="CS225" s="30"/>
      <c r="CT225" s="30"/>
      <c r="CU225" s="30"/>
      <c r="CV225" s="30"/>
      <c r="CW225" s="30"/>
      <c r="CX225" s="30"/>
      <c r="CY225" s="30"/>
      <c r="CZ225" s="30"/>
      <c r="DA225" s="30"/>
      <c r="DB225" s="30"/>
      <c r="DC225" s="30"/>
      <c r="DD225" s="30"/>
      <c r="DE225" s="30"/>
      <c r="DF225" s="30"/>
      <c r="DG225" s="30"/>
      <c r="DH225" s="30"/>
      <c r="DI225" s="30"/>
      <c r="DJ225" s="30"/>
      <c r="DK225" s="30"/>
      <c r="DL225" s="30"/>
      <c r="DM225" s="30"/>
      <c r="DN225" s="30"/>
      <c r="DO225" s="30"/>
      <c r="DP225" s="56">
        <v>2</v>
      </c>
      <c r="DQ225" s="66">
        <v>0</v>
      </c>
      <c r="DR225" s="16">
        <v>0</v>
      </c>
      <c r="DS225" s="32">
        <f>PRODUCT(Таблица1[[#This Row],[РЕЙТИНГ НТЛ]:[РЕГ НТЛ]])</f>
        <v>0</v>
      </c>
      <c r="DT225" s="70">
        <f>SUM(Таблица1[[#This Row],[РЕЙТИНГ DPT]:[РЕЙТИНГ НТЛ]])</f>
        <v>2</v>
      </c>
    </row>
    <row r="226" spans="1:124" x14ac:dyDescent="0.25">
      <c r="A226" s="33">
        <v>168</v>
      </c>
      <c r="B226" s="30" t="s">
        <v>373</v>
      </c>
      <c r="C226" s="14" t="s">
        <v>190</v>
      </c>
      <c r="D226" s="34" t="s">
        <v>185</v>
      </c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  <c r="BU226" s="34"/>
      <c r="BV226" s="34">
        <v>4</v>
      </c>
      <c r="BW226" s="34"/>
      <c r="BX226" s="34"/>
      <c r="BY226" s="34"/>
      <c r="BZ226" s="34"/>
      <c r="CA226" s="34"/>
      <c r="CB226" s="34"/>
      <c r="CC226" s="34"/>
      <c r="CD226" s="34"/>
      <c r="CE226" s="34"/>
      <c r="CF226" s="34"/>
      <c r="CG226" s="34"/>
      <c r="CH226" s="34"/>
      <c r="CI226" s="34"/>
      <c r="CJ226" s="34"/>
      <c r="CK226" s="34"/>
      <c r="CL226" s="34"/>
      <c r="CM226" s="34"/>
      <c r="CN226" s="34"/>
      <c r="CO226" s="34"/>
      <c r="CP226" s="34"/>
      <c r="CQ226" s="34"/>
      <c r="CR226" s="34"/>
      <c r="CS226" s="34"/>
      <c r="CT226" s="34"/>
      <c r="CU226" s="34"/>
      <c r="CV226" s="34"/>
      <c r="CW226" s="34"/>
      <c r="CX226" s="34"/>
      <c r="CY226" s="34"/>
      <c r="CZ226" s="34"/>
      <c r="DA226" s="34"/>
      <c r="DB226" s="34"/>
      <c r="DC226" s="34"/>
      <c r="DD226" s="34"/>
      <c r="DE226" s="34"/>
      <c r="DF226" s="34"/>
      <c r="DG226" s="34"/>
      <c r="DH226" s="34"/>
      <c r="DI226" s="34"/>
      <c r="DJ226" s="34"/>
      <c r="DK226" s="34"/>
      <c r="DL226" s="34"/>
      <c r="DM226" s="34"/>
      <c r="DN226" s="34"/>
      <c r="DO226" s="34"/>
      <c r="DP226" s="60">
        <v>1</v>
      </c>
      <c r="DQ226" s="66">
        <v>0</v>
      </c>
      <c r="DR226" s="16">
        <v>0</v>
      </c>
      <c r="DS226" s="36">
        <f>PRODUCT(Таблица1[[#This Row],[РЕЙТИНГ НТЛ]:[РЕГ НТЛ]])</f>
        <v>0</v>
      </c>
      <c r="DT226" s="70">
        <f>SUM(Таблица1[[#This Row],[РЕЙТИНГ DPT]:[РЕЙТИНГ НТЛ]])</f>
        <v>1</v>
      </c>
    </row>
    <row r="227" spans="1:124" x14ac:dyDescent="0.25">
      <c r="A227" s="29">
        <v>160</v>
      </c>
      <c r="B227" s="14" t="s">
        <v>422</v>
      </c>
      <c r="C227" s="14" t="s">
        <v>102</v>
      </c>
      <c r="D227" s="30" t="s">
        <v>103</v>
      </c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  <c r="BT227" s="30"/>
      <c r="BU227" s="30">
        <v>1</v>
      </c>
      <c r="BV227" s="30"/>
      <c r="BW227" s="30"/>
      <c r="BX227" s="30"/>
      <c r="BY227" s="30"/>
      <c r="BZ227" s="30"/>
      <c r="CA227" s="30"/>
      <c r="CB227" s="30"/>
      <c r="CC227" s="30"/>
      <c r="CD227" s="30"/>
      <c r="CE227" s="30"/>
      <c r="CF227" s="30"/>
      <c r="CG227" s="30"/>
      <c r="CH227" s="30"/>
      <c r="CI227" s="30"/>
      <c r="CJ227" s="30"/>
      <c r="CK227" s="30"/>
      <c r="CL227" s="30"/>
      <c r="CM227" s="30"/>
      <c r="CN227" s="30"/>
      <c r="CO227" s="30"/>
      <c r="CP227" s="30"/>
      <c r="CQ227" s="30"/>
      <c r="CR227" s="30"/>
      <c r="CS227" s="30"/>
      <c r="CT227" s="30"/>
      <c r="CU227" s="30"/>
      <c r="CV227" s="30"/>
      <c r="CW227" s="30"/>
      <c r="CX227" s="30"/>
      <c r="CY227" s="30"/>
      <c r="CZ227" s="30"/>
      <c r="DA227" s="30"/>
      <c r="DB227" s="30"/>
      <c r="DC227" s="30"/>
      <c r="DD227" s="30"/>
      <c r="DE227" s="30"/>
      <c r="DF227" s="30"/>
      <c r="DG227" s="30"/>
      <c r="DH227" s="30"/>
      <c r="DI227" s="30"/>
      <c r="DJ227" s="30"/>
      <c r="DK227" s="30"/>
      <c r="DL227" s="30"/>
      <c r="DM227" s="30"/>
      <c r="DN227" s="30"/>
      <c r="DO227" s="30"/>
      <c r="DP227" s="56">
        <v>6</v>
      </c>
      <c r="DQ227" s="66">
        <v>0</v>
      </c>
      <c r="DR227" s="31">
        <v>1</v>
      </c>
      <c r="DS227" s="32">
        <f>PRODUCT(Таблица1[[#This Row],[РЕЙТИНГ НТЛ]:[РЕГ НТЛ]])</f>
        <v>0</v>
      </c>
      <c r="DT227" s="70">
        <f>SUM(Таблица1[[#This Row],[РЕЙТИНГ DPT]:[РЕЙТИНГ НТЛ]])</f>
        <v>6</v>
      </c>
    </row>
    <row r="228" spans="1:124" x14ac:dyDescent="0.25">
      <c r="A228" s="29">
        <v>142</v>
      </c>
      <c r="B228" s="14" t="s">
        <v>419</v>
      </c>
      <c r="C228" s="14" t="s">
        <v>102</v>
      </c>
      <c r="D228" s="30" t="s">
        <v>103</v>
      </c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  <c r="BT228" s="30"/>
      <c r="BU228" s="30">
        <v>2</v>
      </c>
      <c r="BV228" s="30"/>
      <c r="BW228" s="30"/>
      <c r="BX228" s="30"/>
      <c r="BY228" s="30"/>
      <c r="BZ228" s="30"/>
      <c r="CA228" s="30"/>
      <c r="CB228" s="30"/>
      <c r="CC228" s="30"/>
      <c r="CD228" s="30"/>
      <c r="CE228" s="30"/>
      <c r="CF228" s="30"/>
      <c r="CG228" s="30"/>
      <c r="CH228" s="30"/>
      <c r="CI228" s="30"/>
      <c r="CJ228" s="30"/>
      <c r="CK228" s="30"/>
      <c r="CL228" s="30"/>
      <c r="CM228" s="30"/>
      <c r="CN228" s="30"/>
      <c r="CO228" s="30"/>
      <c r="CP228" s="30"/>
      <c r="CQ228" s="30"/>
      <c r="CR228" s="30"/>
      <c r="CS228" s="30"/>
      <c r="CT228" s="30"/>
      <c r="CU228" s="30"/>
      <c r="CV228" s="30"/>
      <c r="CW228" s="30"/>
      <c r="CX228" s="30"/>
      <c r="CY228" s="30"/>
      <c r="CZ228" s="30"/>
      <c r="DA228" s="30"/>
      <c r="DB228" s="30"/>
      <c r="DC228" s="30"/>
      <c r="DD228" s="30"/>
      <c r="DE228" s="30"/>
      <c r="DF228" s="30"/>
      <c r="DG228" s="30"/>
      <c r="DH228" s="30"/>
      <c r="DI228" s="30"/>
      <c r="DJ228" s="30"/>
      <c r="DK228" s="30"/>
      <c r="DL228" s="30"/>
      <c r="DM228" s="30"/>
      <c r="DN228" s="30"/>
      <c r="DO228" s="30"/>
      <c r="DP228" s="55">
        <v>4</v>
      </c>
      <c r="DQ228" s="66">
        <v>0</v>
      </c>
      <c r="DR228" s="31">
        <v>1</v>
      </c>
      <c r="DS228" s="32">
        <f>PRODUCT(Таблица1[[#This Row],[РЕЙТИНГ НТЛ]:[РЕГ НТЛ]])</f>
        <v>0</v>
      </c>
      <c r="DT228" s="70">
        <f>SUM(Таблица1[[#This Row],[РЕЙТИНГ DPT]:[РЕЙТИНГ НТЛ]])</f>
        <v>4</v>
      </c>
    </row>
    <row r="229" spans="1:124" x14ac:dyDescent="0.25">
      <c r="A229" s="29">
        <v>161</v>
      </c>
      <c r="B229" s="14" t="s">
        <v>424</v>
      </c>
      <c r="C229" s="14" t="s">
        <v>102</v>
      </c>
      <c r="D229" s="30" t="s">
        <v>103</v>
      </c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  <c r="BT229" s="30"/>
      <c r="BU229" s="30">
        <v>3</v>
      </c>
      <c r="BV229" s="30"/>
      <c r="BW229" s="30"/>
      <c r="BX229" s="30"/>
      <c r="BY229" s="30"/>
      <c r="BZ229" s="30"/>
      <c r="CA229" s="30"/>
      <c r="CB229" s="30"/>
      <c r="CC229" s="30"/>
      <c r="CD229" s="30"/>
      <c r="CE229" s="30"/>
      <c r="CF229" s="30"/>
      <c r="CG229" s="30"/>
      <c r="CH229" s="30"/>
      <c r="CI229" s="30"/>
      <c r="CJ229" s="30"/>
      <c r="CK229" s="30"/>
      <c r="CL229" s="30"/>
      <c r="CM229" s="30"/>
      <c r="CN229" s="30"/>
      <c r="CO229" s="30"/>
      <c r="CP229" s="30"/>
      <c r="CQ229" s="30"/>
      <c r="CR229" s="30"/>
      <c r="CS229" s="30"/>
      <c r="CT229" s="30"/>
      <c r="CU229" s="30"/>
      <c r="CV229" s="30"/>
      <c r="CW229" s="30"/>
      <c r="CX229" s="30"/>
      <c r="CY229" s="30"/>
      <c r="CZ229" s="30"/>
      <c r="DA229" s="30"/>
      <c r="DB229" s="30"/>
      <c r="DC229" s="30"/>
      <c r="DD229" s="30"/>
      <c r="DE229" s="30"/>
      <c r="DF229" s="30"/>
      <c r="DG229" s="30"/>
      <c r="DH229" s="30"/>
      <c r="DI229" s="30"/>
      <c r="DJ229" s="30"/>
      <c r="DK229" s="30"/>
      <c r="DL229" s="30"/>
      <c r="DM229" s="30"/>
      <c r="DN229" s="30"/>
      <c r="DO229" s="30"/>
      <c r="DP229" s="55">
        <v>4</v>
      </c>
      <c r="DQ229" s="66">
        <v>0</v>
      </c>
      <c r="DR229" s="31">
        <v>1</v>
      </c>
      <c r="DS229" s="32">
        <f>PRODUCT(Таблица1[[#This Row],[РЕЙТИНГ НТЛ]:[РЕГ НТЛ]])</f>
        <v>0</v>
      </c>
      <c r="DT229" s="70">
        <f>SUM(Таблица1[[#This Row],[РЕЙТИНГ DPT]:[РЕЙТИНГ НТЛ]])</f>
        <v>4</v>
      </c>
    </row>
    <row r="230" spans="1:124" x14ac:dyDescent="0.25">
      <c r="A230" s="29">
        <v>166</v>
      </c>
      <c r="B230" s="14" t="s">
        <v>437</v>
      </c>
      <c r="C230" s="14" t="s">
        <v>190</v>
      </c>
      <c r="D230" s="30" t="s">
        <v>185</v>
      </c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  <c r="BR230" s="30"/>
      <c r="BS230" s="30"/>
      <c r="BT230" s="30"/>
      <c r="BU230" s="30">
        <v>4</v>
      </c>
      <c r="BV230" s="30"/>
      <c r="BW230" s="30"/>
      <c r="BX230" s="30"/>
      <c r="BY230" s="30"/>
      <c r="BZ230" s="30"/>
      <c r="CA230" s="30"/>
      <c r="CB230" s="30"/>
      <c r="CC230" s="30"/>
      <c r="CD230" s="30"/>
      <c r="CE230" s="30"/>
      <c r="CF230" s="30"/>
      <c r="CG230" s="30"/>
      <c r="CH230" s="30"/>
      <c r="CI230" s="30"/>
      <c r="CJ230" s="30"/>
      <c r="CK230" s="30"/>
      <c r="CL230" s="30"/>
      <c r="CM230" s="30"/>
      <c r="CN230" s="30"/>
      <c r="CO230" s="30"/>
      <c r="CP230" s="30"/>
      <c r="CQ230" s="30"/>
      <c r="CR230" s="30"/>
      <c r="CS230" s="30"/>
      <c r="CT230" s="30"/>
      <c r="CU230" s="30"/>
      <c r="CV230" s="30"/>
      <c r="CW230" s="30"/>
      <c r="CX230" s="30"/>
      <c r="CY230" s="30"/>
      <c r="CZ230" s="30"/>
      <c r="DA230" s="30"/>
      <c r="DB230" s="30"/>
      <c r="DC230" s="30"/>
      <c r="DD230" s="30"/>
      <c r="DE230" s="30"/>
      <c r="DF230" s="30"/>
      <c r="DG230" s="30"/>
      <c r="DH230" s="30"/>
      <c r="DI230" s="30"/>
      <c r="DJ230" s="30"/>
      <c r="DK230" s="30"/>
      <c r="DL230" s="30"/>
      <c r="DM230" s="30"/>
      <c r="DN230" s="30"/>
      <c r="DO230" s="30"/>
      <c r="DP230" s="55">
        <v>2</v>
      </c>
      <c r="DQ230" s="66">
        <v>0</v>
      </c>
      <c r="DR230" s="16">
        <v>0</v>
      </c>
      <c r="DS230" s="32">
        <f>PRODUCT(Таблица1[[#This Row],[РЕЙТИНГ НТЛ]:[РЕГ НТЛ]])</f>
        <v>0</v>
      </c>
      <c r="DT230" s="70">
        <f>SUM(Таблица1[[#This Row],[РЕЙТИНГ DPT]:[РЕЙТИНГ НТЛ]])</f>
        <v>2</v>
      </c>
    </row>
    <row r="231" spans="1:124" x14ac:dyDescent="0.25">
      <c r="A231" s="29">
        <v>126</v>
      </c>
      <c r="B231" s="30" t="s">
        <v>334</v>
      </c>
      <c r="C231" s="14" t="s">
        <v>102</v>
      </c>
      <c r="D231" s="30" t="s">
        <v>103</v>
      </c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30"/>
      <c r="BQ231" s="30"/>
      <c r="BR231" s="30"/>
      <c r="BS231" s="30"/>
      <c r="BT231" s="30">
        <v>1</v>
      </c>
      <c r="BU231" s="30"/>
      <c r="BV231" s="30"/>
      <c r="BW231" s="30"/>
      <c r="BX231" s="30"/>
      <c r="BY231" s="30"/>
      <c r="BZ231" s="30"/>
      <c r="CA231" s="30"/>
      <c r="CB231" s="30"/>
      <c r="CC231" s="30"/>
      <c r="CD231" s="30"/>
      <c r="CE231" s="30"/>
      <c r="CF231" s="30"/>
      <c r="CG231" s="30"/>
      <c r="CH231" s="30"/>
      <c r="CI231" s="30"/>
      <c r="CJ231" s="30"/>
      <c r="CK231" s="30"/>
      <c r="CL231" s="30"/>
      <c r="CM231" s="30"/>
      <c r="CN231" s="30"/>
      <c r="CO231" s="30"/>
      <c r="CP231" s="30"/>
      <c r="CQ231" s="30"/>
      <c r="CR231" s="30"/>
      <c r="CS231" s="30"/>
      <c r="CT231" s="30"/>
      <c r="CU231" s="30"/>
      <c r="CV231" s="30"/>
      <c r="CW231" s="30"/>
      <c r="CX231" s="30"/>
      <c r="CY231" s="30"/>
      <c r="CZ231" s="30"/>
      <c r="DA231" s="30"/>
      <c r="DB231" s="30"/>
      <c r="DC231" s="30"/>
      <c r="DD231" s="30"/>
      <c r="DE231" s="30"/>
      <c r="DF231" s="30"/>
      <c r="DG231" s="30"/>
      <c r="DH231" s="30"/>
      <c r="DI231" s="30"/>
      <c r="DJ231" s="30"/>
      <c r="DK231" s="30"/>
      <c r="DL231" s="30"/>
      <c r="DM231" s="30"/>
      <c r="DN231" s="30"/>
      <c r="DO231" s="30"/>
      <c r="DP231" s="55">
        <v>0</v>
      </c>
      <c r="DQ231" s="48">
        <v>3</v>
      </c>
      <c r="DR231" s="31">
        <v>1</v>
      </c>
      <c r="DS231" s="73">
        <f>PRODUCT(Таблица1[[#This Row],[РЕЙТИНГ НТЛ]:[РЕГ НТЛ]])</f>
        <v>3</v>
      </c>
      <c r="DT231" s="74">
        <f>SUM(Таблица1[[#This Row],[РЕЙТИНГ DPT]:[РЕЙТИНГ НТЛ]])</f>
        <v>3</v>
      </c>
    </row>
    <row r="232" spans="1:124" x14ac:dyDescent="0.25">
      <c r="A232" s="33">
        <v>123</v>
      </c>
      <c r="B232" s="34" t="s">
        <v>364</v>
      </c>
      <c r="C232" s="14" t="s">
        <v>102</v>
      </c>
      <c r="D232" s="34" t="s">
        <v>103</v>
      </c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>
        <v>2</v>
      </c>
      <c r="BU232" s="34"/>
      <c r="BV232" s="34"/>
      <c r="BW232" s="34"/>
      <c r="BX232" s="34"/>
      <c r="BY232" s="34"/>
      <c r="BZ232" s="34"/>
      <c r="CA232" s="34"/>
      <c r="CB232" s="34"/>
      <c r="CC232" s="34"/>
      <c r="CD232" s="34"/>
      <c r="CE232" s="34"/>
      <c r="CF232" s="34"/>
      <c r="CG232" s="34"/>
      <c r="CH232" s="34"/>
      <c r="CI232" s="34"/>
      <c r="CJ232" s="34"/>
      <c r="CK232" s="34"/>
      <c r="CL232" s="34"/>
      <c r="CM232" s="34"/>
      <c r="CN232" s="34"/>
      <c r="CO232" s="34"/>
      <c r="CP232" s="34"/>
      <c r="CQ232" s="34"/>
      <c r="CR232" s="34"/>
      <c r="CS232" s="34"/>
      <c r="CT232" s="34"/>
      <c r="CU232" s="34"/>
      <c r="CV232" s="34"/>
      <c r="CW232" s="34"/>
      <c r="CX232" s="34"/>
      <c r="CY232" s="34"/>
      <c r="CZ232" s="34"/>
      <c r="DA232" s="34"/>
      <c r="DB232" s="34"/>
      <c r="DC232" s="34"/>
      <c r="DD232" s="34"/>
      <c r="DE232" s="34"/>
      <c r="DF232" s="34"/>
      <c r="DG232" s="34"/>
      <c r="DH232" s="34"/>
      <c r="DI232" s="34"/>
      <c r="DJ232" s="34"/>
      <c r="DK232" s="34"/>
      <c r="DL232" s="34"/>
      <c r="DM232" s="34"/>
      <c r="DN232" s="34"/>
      <c r="DO232" s="34"/>
      <c r="DP232" s="55">
        <v>0</v>
      </c>
      <c r="DQ232" s="50">
        <v>2</v>
      </c>
      <c r="DR232" s="31">
        <v>1</v>
      </c>
      <c r="DS232" s="75">
        <f>PRODUCT(Таблица1[[#This Row],[РЕЙТИНГ НТЛ]:[РЕГ НТЛ]])</f>
        <v>2</v>
      </c>
      <c r="DT232" s="74">
        <f>SUM(Таблица1[[#This Row],[РЕЙТИНГ DPT]:[РЕЙТИНГ НТЛ]])</f>
        <v>2</v>
      </c>
    </row>
    <row r="233" spans="1:124" x14ac:dyDescent="0.25">
      <c r="A233" s="29">
        <v>107</v>
      </c>
      <c r="B233" s="34" t="s">
        <v>328</v>
      </c>
      <c r="C233" s="14" t="s">
        <v>102</v>
      </c>
      <c r="D233" s="30" t="s">
        <v>103</v>
      </c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  <c r="BT233" s="30">
        <v>3</v>
      </c>
      <c r="BU233" s="30"/>
      <c r="BV233" s="30"/>
      <c r="BW233" s="30"/>
      <c r="BX233" s="30"/>
      <c r="BY233" s="30"/>
      <c r="BZ233" s="30"/>
      <c r="CA233" s="30"/>
      <c r="CB233" s="30"/>
      <c r="CC233" s="30"/>
      <c r="CD233" s="30"/>
      <c r="CE233" s="30"/>
      <c r="CF233" s="30"/>
      <c r="CG233" s="30"/>
      <c r="CH233" s="30"/>
      <c r="CI233" s="30"/>
      <c r="CJ233" s="30"/>
      <c r="CK233" s="30"/>
      <c r="CL233" s="30"/>
      <c r="CM233" s="30"/>
      <c r="CN233" s="30"/>
      <c r="CO233" s="30"/>
      <c r="CP233" s="30"/>
      <c r="CQ233" s="30"/>
      <c r="CR233" s="30"/>
      <c r="CS233" s="30"/>
      <c r="CT233" s="30"/>
      <c r="CU233" s="30"/>
      <c r="CV233" s="30"/>
      <c r="CW233" s="30"/>
      <c r="CX233" s="30"/>
      <c r="CY233" s="30"/>
      <c r="CZ233" s="30"/>
      <c r="DA233" s="30"/>
      <c r="DB233" s="30"/>
      <c r="DC233" s="30"/>
      <c r="DD233" s="30"/>
      <c r="DE233" s="30"/>
      <c r="DF233" s="30"/>
      <c r="DG233" s="30"/>
      <c r="DH233" s="30"/>
      <c r="DI233" s="30"/>
      <c r="DJ233" s="30"/>
      <c r="DK233" s="30"/>
      <c r="DL233" s="30"/>
      <c r="DM233" s="30"/>
      <c r="DN233" s="30"/>
      <c r="DO233" s="30"/>
      <c r="DP233" s="55">
        <v>0</v>
      </c>
      <c r="DQ233" s="48">
        <v>2</v>
      </c>
      <c r="DR233" s="31">
        <v>1</v>
      </c>
      <c r="DS233" s="73">
        <f>PRODUCT(Таблица1[[#This Row],[РЕЙТИНГ НТЛ]:[РЕГ НТЛ]])</f>
        <v>2</v>
      </c>
      <c r="DT233" s="74">
        <f>SUM(Таблица1[[#This Row],[РЕЙТИНГ DPT]:[РЕЙТИНГ НТЛ]])</f>
        <v>2</v>
      </c>
    </row>
    <row r="234" spans="1:124" x14ac:dyDescent="0.25">
      <c r="A234" s="29">
        <v>108</v>
      </c>
      <c r="B234" s="34" t="s">
        <v>329</v>
      </c>
      <c r="C234" s="14" t="s">
        <v>102</v>
      </c>
      <c r="D234" s="30" t="s">
        <v>103</v>
      </c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  <c r="BR234" s="30"/>
      <c r="BS234" s="30"/>
      <c r="BT234" s="30">
        <v>4</v>
      </c>
      <c r="BU234" s="30"/>
      <c r="BV234" s="30"/>
      <c r="BW234" s="30"/>
      <c r="BX234" s="30"/>
      <c r="BY234" s="30"/>
      <c r="BZ234" s="30"/>
      <c r="CA234" s="30"/>
      <c r="CB234" s="30"/>
      <c r="CC234" s="30"/>
      <c r="CD234" s="30"/>
      <c r="CE234" s="30"/>
      <c r="CF234" s="30"/>
      <c r="CG234" s="30"/>
      <c r="CH234" s="30"/>
      <c r="CI234" s="30"/>
      <c r="CJ234" s="30"/>
      <c r="CK234" s="30"/>
      <c r="CL234" s="30"/>
      <c r="CM234" s="30"/>
      <c r="CN234" s="30"/>
      <c r="CO234" s="30"/>
      <c r="CP234" s="30"/>
      <c r="CQ234" s="30"/>
      <c r="CR234" s="30"/>
      <c r="CS234" s="30"/>
      <c r="CT234" s="30"/>
      <c r="CU234" s="30"/>
      <c r="CV234" s="30"/>
      <c r="CW234" s="30"/>
      <c r="CX234" s="30"/>
      <c r="CY234" s="30"/>
      <c r="CZ234" s="30"/>
      <c r="DA234" s="30"/>
      <c r="DB234" s="30"/>
      <c r="DC234" s="30"/>
      <c r="DD234" s="30"/>
      <c r="DE234" s="30"/>
      <c r="DF234" s="30"/>
      <c r="DG234" s="30"/>
      <c r="DH234" s="30"/>
      <c r="DI234" s="30"/>
      <c r="DJ234" s="30"/>
      <c r="DK234" s="30"/>
      <c r="DL234" s="30"/>
      <c r="DM234" s="30"/>
      <c r="DN234" s="30"/>
      <c r="DO234" s="30"/>
      <c r="DP234" s="55">
        <v>0</v>
      </c>
      <c r="DQ234" s="48">
        <v>1</v>
      </c>
      <c r="DR234" s="31">
        <v>1</v>
      </c>
      <c r="DS234" s="73">
        <f>PRODUCT(Таблица1[[#This Row],[РЕЙТИНГ НТЛ]:[РЕГ НТЛ]])</f>
        <v>1</v>
      </c>
      <c r="DT234" s="74">
        <f>SUM(Таблица1[[#This Row],[РЕЙТИНГ DPT]:[РЕЙТИНГ НТЛ]])</f>
        <v>1</v>
      </c>
    </row>
    <row r="235" spans="1:124" x14ac:dyDescent="0.25">
      <c r="A235" s="29">
        <v>120</v>
      </c>
      <c r="B235" s="34" t="s">
        <v>344</v>
      </c>
      <c r="C235" s="14" t="s">
        <v>106</v>
      </c>
      <c r="D235" s="30" t="s">
        <v>107</v>
      </c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30"/>
      <c r="BQ235" s="30"/>
      <c r="BR235" s="30"/>
      <c r="BS235" s="30"/>
      <c r="BT235" s="30">
        <v>5</v>
      </c>
      <c r="BU235" s="30"/>
      <c r="BV235" s="30"/>
      <c r="BW235" s="30"/>
      <c r="BX235" s="30"/>
      <c r="BY235" s="30"/>
      <c r="BZ235" s="30"/>
      <c r="CA235" s="30"/>
      <c r="CB235" s="30"/>
      <c r="CC235" s="30"/>
      <c r="CD235" s="30"/>
      <c r="CE235" s="30"/>
      <c r="CF235" s="30"/>
      <c r="CG235" s="30"/>
      <c r="CH235" s="30"/>
      <c r="CI235" s="30"/>
      <c r="CJ235" s="30"/>
      <c r="CK235" s="30"/>
      <c r="CL235" s="30"/>
      <c r="CM235" s="30"/>
      <c r="CN235" s="30"/>
      <c r="CO235" s="30"/>
      <c r="CP235" s="30"/>
      <c r="CQ235" s="30"/>
      <c r="CR235" s="30"/>
      <c r="CS235" s="30"/>
      <c r="CT235" s="30"/>
      <c r="CU235" s="30"/>
      <c r="CV235" s="30"/>
      <c r="CW235" s="30"/>
      <c r="CX235" s="30"/>
      <c r="CY235" s="30"/>
      <c r="CZ235" s="30"/>
      <c r="DA235" s="30"/>
      <c r="DB235" s="30"/>
      <c r="DC235" s="30"/>
      <c r="DD235" s="30"/>
      <c r="DE235" s="30"/>
      <c r="DF235" s="30"/>
      <c r="DG235" s="30"/>
      <c r="DH235" s="30"/>
      <c r="DI235" s="30"/>
      <c r="DJ235" s="30"/>
      <c r="DK235" s="30"/>
      <c r="DL235" s="30"/>
      <c r="DM235" s="30"/>
      <c r="DN235" s="30"/>
      <c r="DO235" s="30"/>
      <c r="DP235" s="55">
        <v>0</v>
      </c>
      <c r="DQ235" s="48">
        <v>1</v>
      </c>
      <c r="DR235" s="16">
        <v>1</v>
      </c>
      <c r="DS235" s="73">
        <f>PRODUCT(Таблица1[[#This Row],[РЕЙТИНГ НТЛ]:[РЕГ НТЛ]])</f>
        <v>1</v>
      </c>
      <c r="DT235" s="74">
        <f>SUM(Таблица1[[#This Row],[РЕЙТИНГ DPT]:[РЕЙТИНГ НТЛ]])</f>
        <v>1</v>
      </c>
    </row>
    <row r="236" spans="1:124" x14ac:dyDescent="0.25">
      <c r="A236" s="29">
        <v>125</v>
      </c>
      <c r="B236" s="34" t="s">
        <v>326</v>
      </c>
      <c r="C236" s="14" t="s">
        <v>106</v>
      </c>
      <c r="D236" s="30" t="s">
        <v>186</v>
      </c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30"/>
      <c r="BQ236" s="30"/>
      <c r="BR236" s="30"/>
      <c r="BS236" s="30"/>
      <c r="BT236" s="30">
        <v>6</v>
      </c>
      <c r="BU236" s="30"/>
      <c r="BV236" s="30"/>
      <c r="BW236" s="30"/>
      <c r="BX236" s="30"/>
      <c r="BY236" s="30"/>
      <c r="BZ236" s="30"/>
      <c r="CA236" s="30"/>
      <c r="CB236" s="30"/>
      <c r="CC236" s="30"/>
      <c r="CD236" s="30"/>
      <c r="CE236" s="30"/>
      <c r="CF236" s="30"/>
      <c r="CG236" s="30"/>
      <c r="CH236" s="30"/>
      <c r="CI236" s="30"/>
      <c r="CJ236" s="30"/>
      <c r="CK236" s="30"/>
      <c r="CL236" s="30"/>
      <c r="CM236" s="30"/>
      <c r="CN236" s="30"/>
      <c r="CO236" s="30"/>
      <c r="CP236" s="30"/>
      <c r="CQ236" s="30"/>
      <c r="CR236" s="30"/>
      <c r="CS236" s="30"/>
      <c r="CT236" s="30"/>
      <c r="CU236" s="30"/>
      <c r="CV236" s="30"/>
      <c r="CW236" s="30"/>
      <c r="CX236" s="30"/>
      <c r="CY236" s="30"/>
      <c r="CZ236" s="30"/>
      <c r="DA236" s="30"/>
      <c r="DB236" s="30"/>
      <c r="DC236" s="30"/>
      <c r="DD236" s="30"/>
      <c r="DE236" s="30"/>
      <c r="DF236" s="30"/>
      <c r="DG236" s="30"/>
      <c r="DH236" s="30"/>
      <c r="DI236" s="30"/>
      <c r="DJ236" s="30"/>
      <c r="DK236" s="30"/>
      <c r="DL236" s="30"/>
      <c r="DM236" s="30"/>
      <c r="DN236" s="30"/>
      <c r="DO236" s="30"/>
      <c r="DP236" s="55">
        <v>0</v>
      </c>
      <c r="DQ236" s="48">
        <v>1</v>
      </c>
      <c r="DR236" s="16">
        <v>1</v>
      </c>
      <c r="DS236" s="73">
        <f>PRODUCT(Таблица1[[#This Row],[РЕЙТИНГ НТЛ]:[РЕГ НТЛ]])</f>
        <v>1</v>
      </c>
      <c r="DT236" s="74">
        <f>SUM(Таблица1[[#This Row],[РЕЙТИНГ DPT]:[РЕЙТИНГ НТЛ]])</f>
        <v>1</v>
      </c>
    </row>
    <row r="237" spans="1:124" x14ac:dyDescent="0.25">
      <c r="A237" s="33">
        <v>98</v>
      </c>
      <c r="B237" s="30" t="s">
        <v>330</v>
      </c>
      <c r="C237" s="14" t="s">
        <v>104</v>
      </c>
      <c r="D237" s="34" t="s">
        <v>105</v>
      </c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>
        <v>7</v>
      </c>
      <c r="BU237" s="34"/>
      <c r="BV237" s="34"/>
      <c r="BW237" s="34"/>
      <c r="BX237" s="34"/>
      <c r="BY237" s="34"/>
      <c r="BZ237" s="34"/>
      <c r="CA237" s="34"/>
      <c r="CB237" s="34"/>
      <c r="CC237" s="34"/>
      <c r="CD237" s="34"/>
      <c r="CE237" s="34"/>
      <c r="CF237" s="34"/>
      <c r="CG237" s="34"/>
      <c r="CH237" s="34"/>
      <c r="CI237" s="34"/>
      <c r="CJ237" s="34"/>
      <c r="CK237" s="34"/>
      <c r="CL237" s="34"/>
      <c r="CM237" s="34"/>
      <c r="CN237" s="34"/>
      <c r="CO237" s="34"/>
      <c r="CP237" s="34"/>
      <c r="CQ237" s="34"/>
      <c r="CR237" s="34"/>
      <c r="CS237" s="34"/>
      <c r="CT237" s="34"/>
      <c r="CU237" s="34"/>
      <c r="CV237" s="34"/>
      <c r="CW237" s="34"/>
      <c r="CX237" s="34"/>
      <c r="CY237" s="34"/>
      <c r="CZ237" s="34"/>
      <c r="DA237" s="34"/>
      <c r="DB237" s="34"/>
      <c r="DC237" s="34"/>
      <c r="DD237" s="34"/>
      <c r="DE237" s="34"/>
      <c r="DF237" s="34"/>
      <c r="DG237" s="34"/>
      <c r="DH237" s="34"/>
      <c r="DI237" s="34"/>
      <c r="DJ237" s="34"/>
      <c r="DK237" s="34"/>
      <c r="DL237" s="34"/>
      <c r="DM237" s="34"/>
      <c r="DN237" s="34"/>
      <c r="DO237" s="34"/>
      <c r="DP237" s="55">
        <v>0</v>
      </c>
      <c r="DQ237" s="66">
        <v>0</v>
      </c>
      <c r="DR237" s="19">
        <v>1</v>
      </c>
      <c r="DS237" s="75">
        <f>PRODUCT(Таблица1[[#This Row],[РЕЙТИНГ НТЛ]:[РЕГ НТЛ]])</f>
        <v>0</v>
      </c>
      <c r="DT237" s="74">
        <f>SUM(Таблица1[[#This Row],[РЕЙТИНГ DPT]:[РЕЙТИНГ НТЛ]])</f>
        <v>0</v>
      </c>
    </row>
    <row r="238" spans="1:124" x14ac:dyDescent="0.25">
      <c r="A238" s="29">
        <v>85</v>
      </c>
      <c r="B238" s="30" t="s">
        <v>365</v>
      </c>
      <c r="C238" s="14" t="s">
        <v>102</v>
      </c>
      <c r="D238" s="30" t="s">
        <v>103</v>
      </c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30"/>
      <c r="BQ238" s="30"/>
      <c r="BR238" s="30"/>
      <c r="BS238" s="30"/>
      <c r="BT238" s="30" t="s">
        <v>149</v>
      </c>
      <c r="BU238" s="30"/>
      <c r="BV238" s="30"/>
      <c r="BW238" s="30"/>
      <c r="BX238" s="30"/>
      <c r="BY238" s="30"/>
      <c r="BZ238" s="30"/>
      <c r="CA238" s="30"/>
      <c r="CB238" s="30"/>
      <c r="CC238" s="30"/>
      <c r="CD238" s="30"/>
      <c r="CE238" s="30"/>
      <c r="CF238" s="30"/>
      <c r="CG238" s="30"/>
      <c r="CH238" s="30"/>
      <c r="CI238" s="30"/>
      <c r="CJ238" s="30"/>
      <c r="CK238" s="30"/>
      <c r="CL238" s="30"/>
      <c r="CM238" s="30"/>
      <c r="CN238" s="30"/>
      <c r="CO238" s="30"/>
      <c r="CP238" s="30"/>
      <c r="CQ238" s="30"/>
      <c r="CR238" s="30"/>
      <c r="CS238" s="30"/>
      <c r="CT238" s="30"/>
      <c r="CU238" s="30"/>
      <c r="CV238" s="30"/>
      <c r="CW238" s="30"/>
      <c r="CX238" s="30"/>
      <c r="CY238" s="30"/>
      <c r="CZ238" s="30"/>
      <c r="DA238" s="30"/>
      <c r="DB238" s="30"/>
      <c r="DC238" s="30"/>
      <c r="DD238" s="30"/>
      <c r="DE238" s="30"/>
      <c r="DF238" s="30"/>
      <c r="DG238" s="30"/>
      <c r="DH238" s="30"/>
      <c r="DI238" s="30"/>
      <c r="DJ238" s="30"/>
      <c r="DK238" s="30"/>
      <c r="DL238" s="30"/>
      <c r="DM238" s="30"/>
      <c r="DN238" s="30"/>
      <c r="DO238" s="30"/>
      <c r="DP238" s="55">
        <v>0</v>
      </c>
      <c r="DQ238" s="66">
        <v>0</v>
      </c>
      <c r="DR238" s="31">
        <v>0</v>
      </c>
      <c r="DS238" s="73">
        <f>PRODUCT(Таблица1[[#This Row],[РЕЙТИНГ НТЛ]:[РЕГ НТЛ]])</f>
        <v>0</v>
      </c>
      <c r="DT238" s="74">
        <f>SUM(Таблица1[[#This Row],[РЕЙТИНГ DPT]:[РЕЙТИНГ НТЛ]])</f>
        <v>0</v>
      </c>
    </row>
    <row r="239" spans="1:124" x14ac:dyDescent="0.25">
      <c r="A239" s="29">
        <v>92</v>
      </c>
      <c r="B239" s="30" t="s">
        <v>368</v>
      </c>
      <c r="C239" s="14" t="s">
        <v>102</v>
      </c>
      <c r="D239" s="30" t="s">
        <v>103</v>
      </c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30"/>
      <c r="BQ239" s="30"/>
      <c r="BR239" s="30"/>
      <c r="BS239" s="30"/>
      <c r="BT239" s="30" t="s">
        <v>149</v>
      </c>
      <c r="BU239" s="30"/>
      <c r="BV239" s="30"/>
      <c r="BW239" s="30"/>
      <c r="BX239" s="30"/>
      <c r="BY239" s="30"/>
      <c r="BZ239" s="30"/>
      <c r="CA239" s="30"/>
      <c r="CB239" s="30"/>
      <c r="CC239" s="30"/>
      <c r="CD239" s="30"/>
      <c r="CE239" s="30"/>
      <c r="CF239" s="30"/>
      <c r="CG239" s="30"/>
      <c r="CH239" s="30"/>
      <c r="CI239" s="30"/>
      <c r="CJ239" s="30"/>
      <c r="CK239" s="30"/>
      <c r="CL239" s="30"/>
      <c r="CM239" s="30"/>
      <c r="CN239" s="30"/>
      <c r="CO239" s="30"/>
      <c r="CP239" s="30"/>
      <c r="CQ239" s="30"/>
      <c r="CR239" s="30"/>
      <c r="CS239" s="30"/>
      <c r="CT239" s="30"/>
      <c r="CU239" s="30"/>
      <c r="CV239" s="30"/>
      <c r="CW239" s="30"/>
      <c r="CX239" s="30"/>
      <c r="CY239" s="30"/>
      <c r="CZ239" s="30"/>
      <c r="DA239" s="30"/>
      <c r="DB239" s="30"/>
      <c r="DC239" s="30"/>
      <c r="DD239" s="30"/>
      <c r="DE239" s="30"/>
      <c r="DF239" s="30"/>
      <c r="DG239" s="30"/>
      <c r="DH239" s="30"/>
      <c r="DI239" s="30"/>
      <c r="DJ239" s="30"/>
      <c r="DK239" s="30"/>
      <c r="DL239" s="30"/>
      <c r="DM239" s="30"/>
      <c r="DN239" s="30"/>
      <c r="DO239" s="30"/>
      <c r="DP239" s="55">
        <v>0</v>
      </c>
      <c r="DQ239" s="66">
        <v>0</v>
      </c>
      <c r="DR239" s="31">
        <v>1</v>
      </c>
      <c r="DS239" s="73">
        <f>PRODUCT(Таблица1[[#This Row],[РЕЙТИНГ НТЛ]:[РЕГ НТЛ]])</f>
        <v>0</v>
      </c>
      <c r="DT239" s="74">
        <f>SUM(Таблица1[[#This Row],[РЕЙТИНГ DPT]:[РЕЙТИНГ НТЛ]])</f>
        <v>0</v>
      </c>
    </row>
    <row r="240" spans="1:124" x14ac:dyDescent="0.25">
      <c r="A240" s="33">
        <v>243</v>
      </c>
      <c r="B240" s="30" t="s">
        <v>331</v>
      </c>
      <c r="C240" s="14" t="s">
        <v>111</v>
      </c>
      <c r="D240" s="34" t="s">
        <v>112</v>
      </c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 t="s">
        <v>150</v>
      </c>
      <c r="BU240" s="34"/>
      <c r="BV240" s="34"/>
      <c r="BW240" s="34"/>
      <c r="BX240" s="34"/>
      <c r="BY240" s="34"/>
      <c r="BZ240" s="34"/>
      <c r="CA240" s="34"/>
      <c r="CB240" s="34"/>
      <c r="CC240" s="34"/>
      <c r="CD240" s="34"/>
      <c r="CE240" s="34"/>
      <c r="CF240" s="34"/>
      <c r="CG240" s="34"/>
      <c r="CH240" s="34"/>
      <c r="CI240" s="34"/>
      <c r="CJ240" s="34"/>
      <c r="CK240" s="34"/>
      <c r="CL240" s="34"/>
      <c r="CM240" s="34"/>
      <c r="CN240" s="34"/>
      <c r="CO240" s="34"/>
      <c r="CP240" s="34"/>
      <c r="CQ240" s="34"/>
      <c r="CR240" s="34"/>
      <c r="CS240" s="34"/>
      <c r="CT240" s="34"/>
      <c r="CU240" s="34"/>
      <c r="CV240" s="34"/>
      <c r="CW240" s="34"/>
      <c r="CX240" s="34"/>
      <c r="CY240" s="34"/>
      <c r="CZ240" s="34"/>
      <c r="DA240" s="34"/>
      <c r="DB240" s="34"/>
      <c r="DC240" s="34"/>
      <c r="DD240" s="34"/>
      <c r="DE240" s="34"/>
      <c r="DF240" s="34"/>
      <c r="DG240" s="34"/>
      <c r="DH240" s="34"/>
      <c r="DI240" s="34"/>
      <c r="DJ240" s="34"/>
      <c r="DK240" s="34"/>
      <c r="DL240" s="34"/>
      <c r="DM240" s="34"/>
      <c r="DN240" s="34"/>
      <c r="DO240" s="34"/>
      <c r="DP240" s="55">
        <v>0</v>
      </c>
      <c r="DQ240" s="66">
        <v>0</v>
      </c>
      <c r="DR240" s="35">
        <v>1</v>
      </c>
      <c r="DS240" s="75">
        <f>PRODUCT(Таблица1[[#This Row],[РЕЙТИНГ НТЛ]:[РЕГ НТЛ]])</f>
        <v>0</v>
      </c>
      <c r="DT240" s="74">
        <f>SUM(Таблица1[[#This Row],[РЕЙТИНГ DPT]:[РЕЙТИНГ НТЛ]])</f>
        <v>0</v>
      </c>
    </row>
    <row r="241" spans="1:124" x14ac:dyDescent="0.25">
      <c r="A241" s="29">
        <v>251</v>
      </c>
      <c r="B241" s="30" t="s">
        <v>361</v>
      </c>
      <c r="C241" s="14" t="s">
        <v>111</v>
      </c>
      <c r="D241" s="30" t="s">
        <v>112</v>
      </c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/>
      <c r="BS241" s="30"/>
      <c r="BT241" s="30" t="s">
        <v>150</v>
      </c>
      <c r="BU241" s="30"/>
      <c r="BV241" s="30"/>
      <c r="BW241" s="30"/>
      <c r="BX241" s="30"/>
      <c r="BY241" s="30"/>
      <c r="BZ241" s="30"/>
      <c r="CA241" s="30"/>
      <c r="CB241" s="30"/>
      <c r="CC241" s="30"/>
      <c r="CD241" s="30"/>
      <c r="CE241" s="30"/>
      <c r="CF241" s="30"/>
      <c r="CG241" s="30"/>
      <c r="CH241" s="30"/>
      <c r="CI241" s="30"/>
      <c r="CJ241" s="30"/>
      <c r="CK241" s="30"/>
      <c r="CL241" s="30"/>
      <c r="CM241" s="30"/>
      <c r="CN241" s="30"/>
      <c r="CO241" s="30"/>
      <c r="CP241" s="30"/>
      <c r="CQ241" s="30"/>
      <c r="CR241" s="30"/>
      <c r="CS241" s="30"/>
      <c r="CT241" s="30"/>
      <c r="CU241" s="30"/>
      <c r="CV241" s="30"/>
      <c r="CW241" s="30"/>
      <c r="CX241" s="30"/>
      <c r="CY241" s="30"/>
      <c r="CZ241" s="30"/>
      <c r="DA241" s="30"/>
      <c r="DB241" s="30"/>
      <c r="DC241" s="30"/>
      <c r="DD241" s="30"/>
      <c r="DE241" s="30"/>
      <c r="DF241" s="30"/>
      <c r="DG241" s="30"/>
      <c r="DH241" s="30"/>
      <c r="DI241" s="30"/>
      <c r="DJ241" s="30"/>
      <c r="DK241" s="30"/>
      <c r="DL241" s="30"/>
      <c r="DM241" s="30"/>
      <c r="DN241" s="30"/>
      <c r="DO241" s="30"/>
      <c r="DP241" s="55">
        <v>0</v>
      </c>
      <c r="DQ241" s="66">
        <v>0</v>
      </c>
      <c r="DR241" s="31">
        <v>0</v>
      </c>
      <c r="DS241" s="73">
        <f>PRODUCT(Таблица1[[#This Row],[РЕЙТИНГ НТЛ]:[РЕГ НТЛ]])</f>
        <v>0</v>
      </c>
      <c r="DT241" s="74">
        <f>SUM(Таблица1[[#This Row],[РЕЙТИНГ DPT]:[РЕЙТИНГ НТЛ]])</f>
        <v>0</v>
      </c>
    </row>
    <row r="242" spans="1:124" x14ac:dyDescent="0.25">
      <c r="A242" s="29">
        <v>116</v>
      </c>
      <c r="B242" s="30" t="s">
        <v>367</v>
      </c>
      <c r="C242" s="14" t="s">
        <v>190</v>
      </c>
      <c r="D242" s="30" t="s">
        <v>185</v>
      </c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  <c r="BS242" s="30"/>
      <c r="BT242" s="30" t="s">
        <v>125</v>
      </c>
      <c r="BU242" s="30"/>
      <c r="BV242" s="30"/>
      <c r="BW242" s="30"/>
      <c r="BX242" s="30"/>
      <c r="BY242" s="30"/>
      <c r="BZ242" s="30"/>
      <c r="CA242" s="30"/>
      <c r="CB242" s="30"/>
      <c r="CC242" s="30"/>
      <c r="CD242" s="30"/>
      <c r="CE242" s="30"/>
      <c r="CF242" s="30"/>
      <c r="CG242" s="30"/>
      <c r="CH242" s="30"/>
      <c r="CI242" s="30"/>
      <c r="CJ242" s="30"/>
      <c r="CK242" s="30"/>
      <c r="CL242" s="30"/>
      <c r="CM242" s="30"/>
      <c r="CN242" s="30"/>
      <c r="CO242" s="30"/>
      <c r="CP242" s="30"/>
      <c r="CQ242" s="30"/>
      <c r="CR242" s="30"/>
      <c r="CS242" s="30"/>
      <c r="CT242" s="30"/>
      <c r="CU242" s="30"/>
      <c r="CV242" s="30"/>
      <c r="CW242" s="30"/>
      <c r="CX242" s="30"/>
      <c r="CY242" s="30"/>
      <c r="CZ242" s="30"/>
      <c r="DA242" s="30"/>
      <c r="DB242" s="30"/>
      <c r="DC242" s="30"/>
      <c r="DD242" s="30"/>
      <c r="DE242" s="30"/>
      <c r="DF242" s="30"/>
      <c r="DG242" s="30"/>
      <c r="DH242" s="30"/>
      <c r="DI242" s="30"/>
      <c r="DJ242" s="30"/>
      <c r="DK242" s="30"/>
      <c r="DL242" s="30"/>
      <c r="DM242" s="30"/>
      <c r="DN242" s="30"/>
      <c r="DO242" s="30"/>
      <c r="DP242" s="55">
        <v>0</v>
      </c>
      <c r="DQ242" s="66">
        <v>0</v>
      </c>
      <c r="DR242" s="16">
        <v>0</v>
      </c>
      <c r="DS242" s="73">
        <f>PRODUCT(Таблица1[[#This Row],[РЕЙТИНГ НТЛ]:[РЕГ НТЛ]])</f>
        <v>0</v>
      </c>
      <c r="DT242" s="74">
        <f>SUM(Таблица1[[#This Row],[РЕЙТИНГ DPT]:[РЕЙТИНГ НТЛ]])</f>
        <v>0</v>
      </c>
    </row>
    <row r="243" spans="1:124" x14ac:dyDescent="0.25">
      <c r="A243" s="29">
        <v>105</v>
      </c>
      <c r="B243" s="30" t="s">
        <v>366</v>
      </c>
      <c r="C243" s="14" t="s">
        <v>190</v>
      </c>
      <c r="D243" s="30" t="s">
        <v>185</v>
      </c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30"/>
      <c r="BQ243" s="30"/>
      <c r="BR243" s="30"/>
      <c r="BS243" s="30"/>
      <c r="BT243" s="30" t="s">
        <v>125</v>
      </c>
      <c r="BU243" s="30"/>
      <c r="BV243" s="30"/>
      <c r="BW243" s="30"/>
      <c r="BX243" s="30"/>
      <c r="BY243" s="30"/>
      <c r="BZ243" s="30"/>
      <c r="CA243" s="30"/>
      <c r="CB243" s="30"/>
      <c r="CC243" s="30"/>
      <c r="CD243" s="30"/>
      <c r="CE243" s="30"/>
      <c r="CF243" s="30"/>
      <c r="CG243" s="30"/>
      <c r="CH243" s="30"/>
      <c r="CI243" s="30"/>
      <c r="CJ243" s="30"/>
      <c r="CK243" s="30"/>
      <c r="CL243" s="30"/>
      <c r="CM243" s="30"/>
      <c r="CN243" s="30"/>
      <c r="CO243" s="30"/>
      <c r="CP243" s="30"/>
      <c r="CQ243" s="30"/>
      <c r="CR243" s="30"/>
      <c r="CS243" s="30"/>
      <c r="CT243" s="30"/>
      <c r="CU243" s="30"/>
      <c r="CV243" s="30"/>
      <c r="CW243" s="30"/>
      <c r="CX243" s="30"/>
      <c r="CY243" s="30"/>
      <c r="CZ243" s="30"/>
      <c r="DA243" s="30"/>
      <c r="DB243" s="30"/>
      <c r="DC243" s="30"/>
      <c r="DD243" s="30"/>
      <c r="DE243" s="30"/>
      <c r="DF243" s="30"/>
      <c r="DG243" s="30"/>
      <c r="DH243" s="30"/>
      <c r="DI243" s="30"/>
      <c r="DJ243" s="30"/>
      <c r="DK243" s="30"/>
      <c r="DL243" s="30"/>
      <c r="DM243" s="30"/>
      <c r="DN243" s="30"/>
      <c r="DO243" s="30"/>
      <c r="DP243" s="55">
        <v>0</v>
      </c>
      <c r="DQ243" s="66">
        <v>0</v>
      </c>
      <c r="DR243" s="16">
        <v>0</v>
      </c>
      <c r="DS243" s="73">
        <f>PRODUCT(Таблица1[[#This Row],[РЕЙТИНГ НТЛ]:[РЕГ НТЛ]])</f>
        <v>0</v>
      </c>
      <c r="DT243" s="74">
        <f>SUM(Таблица1[[#This Row],[РЕЙТИНГ DPT]:[РЕЙТИНГ НТЛ]])</f>
        <v>0</v>
      </c>
    </row>
    <row r="244" spans="1:124" x14ac:dyDescent="0.25">
      <c r="A244" s="29">
        <v>250</v>
      </c>
      <c r="B244" s="30" t="s">
        <v>360</v>
      </c>
      <c r="C244" s="14" t="s">
        <v>111</v>
      </c>
      <c r="D244" s="30" t="s">
        <v>112</v>
      </c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  <c r="BR244" s="30"/>
      <c r="BS244" s="30"/>
      <c r="BT244" s="30" t="s">
        <v>197</v>
      </c>
      <c r="BU244" s="30"/>
      <c r="BV244" s="30"/>
      <c r="BW244" s="30"/>
      <c r="BX244" s="30"/>
      <c r="BY244" s="30"/>
      <c r="BZ244" s="30"/>
      <c r="CA244" s="30"/>
      <c r="CB244" s="30"/>
      <c r="CC244" s="30"/>
      <c r="CD244" s="30"/>
      <c r="CE244" s="30"/>
      <c r="CF244" s="30"/>
      <c r="CG244" s="30"/>
      <c r="CH244" s="30"/>
      <c r="CI244" s="30"/>
      <c r="CJ244" s="30"/>
      <c r="CK244" s="30"/>
      <c r="CL244" s="30"/>
      <c r="CM244" s="30"/>
      <c r="CN244" s="30"/>
      <c r="CO244" s="30"/>
      <c r="CP244" s="30"/>
      <c r="CQ244" s="30"/>
      <c r="CR244" s="30"/>
      <c r="CS244" s="30"/>
      <c r="CT244" s="30"/>
      <c r="CU244" s="30"/>
      <c r="CV244" s="30"/>
      <c r="CW244" s="30"/>
      <c r="CX244" s="30"/>
      <c r="CY244" s="30"/>
      <c r="CZ244" s="30"/>
      <c r="DA244" s="30"/>
      <c r="DB244" s="30"/>
      <c r="DC244" s="30"/>
      <c r="DD244" s="30"/>
      <c r="DE244" s="30"/>
      <c r="DF244" s="30"/>
      <c r="DG244" s="30"/>
      <c r="DH244" s="30"/>
      <c r="DI244" s="30"/>
      <c r="DJ244" s="30"/>
      <c r="DK244" s="30"/>
      <c r="DL244" s="30"/>
      <c r="DM244" s="30"/>
      <c r="DN244" s="30"/>
      <c r="DO244" s="30"/>
      <c r="DP244" s="55">
        <v>0</v>
      </c>
      <c r="DQ244" s="66">
        <v>0</v>
      </c>
      <c r="DR244" s="31">
        <v>1</v>
      </c>
      <c r="DS244" s="73">
        <f>PRODUCT(Таблица1[[#This Row],[РЕЙТИНГ НТЛ]:[РЕГ НТЛ]])</f>
        <v>0</v>
      </c>
      <c r="DT244" s="74">
        <f>SUM(Таблица1[[#This Row],[РЕЙТИНГ DPT]:[РЕЙТИНГ НТЛ]])</f>
        <v>0</v>
      </c>
    </row>
    <row r="245" spans="1:124" x14ac:dyDescent="0.25">
      <c r="A245" s="29">
        <v>78</v>
      </c>
      <c r="B245" s="30" t="s">
        <v>351</v>
      </c>
      <c r="C245" s="14" t="s">
        <v>111</v>
      </c>
      <c r="D245" s="30" t="s">
        <v>112</v>
      </c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30"/>
      <c r="BQ245" s="30"/>
      <c r="BR245" s="30"/>
      <c r="BS245" s="30"/>
      <c r="BT245" s="30" t="s">
        <v>197</v>
      </c>
      <c r="BU245" s="30"/>
      <c r="BV245" s="30"/>
      <c r="BW245" s="30"/>
      <c r="BX245" s="30"/>
      <c r="BY245" s="30"/>
      <c r="BZ245" s="30"/>
      <c r="CA245" s="30"/>
      <c r="CB245" s="30"/>
      <c r="CC245" s="30"/>
      <c r="CD245" s="30"/>
      <c r="CE245" s="30"/>
      <c r="CF245" s="30"/>
      <c r="CG245" s="30"/>
      <c r="CH245" s="30"/>
      <c r="CI245" s="30"/>
      <c r="CJ245" s="30"/>
      <c r="CK245" s="30"/>
      <c r="CL245" s="30"/>
      <c r="CM245" s="30"/>
      <c r="CN245" s="30"/>
      <c r="CO245" s="30"/>
      <c r="CP245" s="30"/>
      <c r="CQ245" s="30"/>
      <c r="CR245" s="30"/>
      <c r="CS245" s="30"/>
      <c r="CT245" s="30"/>
      <c r="CU245" s="30"/>
      <c r="CV245" s="30"/>
      <c r="CW245" s="30"/>
      <c r="CX245" s="30"/>
      <c r="CY245" s="30"/>
      <c r="CZ245" s="30"/>
      <c r="DA245" s="30"/>
      <c r="DB245" s="30"/>
      <c r="DC245" s="30"/>
      <c r="DD245" s="30"/>
      <c r="DE245" s="30"/>
      <c r="DF245" s="30"/>
      <c r="DG245" s="30"/>
      <c r="DH245" s="30"/>
      <c r="DI245" s="30"/>
      <c r="DJ245" s="30"/>
      <c r="DK245" s="30"/>
      <c r="DL245" s="30"/>
      <c r="DM245" s="30"/>
      <c r="DN245" s="30"/>
      <c r="DO245" s="30"/>
      <c r="DP245" s="55">
        <v>0</v>
      </c>
      <c r="DQ245" s="66">
        <v>0</v>
      </c>
      <c r="DR245" s="31">
        <v>1</v>
      </c>
      <c r="DS245" s="73">
        <f>PRODUCT(Таблица1[[#This Row],[РЕЙТИНГ НТЛ]:[РЕГ НТЛ]])</f>
        <v>0</v>
      </c>
      <c r="DT245" s="74">
        <f>SUM(Таблица1[[#This Row],[РЕЙТИНГ DPT]:[РЕЙТИНГ НТЛ]])</f>
        <v>0</v>
      </c>
    </row>
    <row r="246" spans="1:124" x14ac:dyDescent="0.25">
      <c r="A246" s="29">
        <v>117</v>
      </c>
      <c r="B246" s="30" t="s">
        <v>339</v>
      </c>
      <c r="C246" s="14" t="s">
        <v>111</v>
      </c>
      <c r="D246" s="30" t="s">
        <v>112</v>
      </c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  <c r="BT246" s="30" t="s">
        <v>197</v>
      </c>
      <c r="BU246" s="30"/>
      <c r="BV246" s="30"/>
      <c r="BW246" s="30"/>
      <c r="BX246" s="30"/>
      <c r="BY246" s="30"/>
      <c r="BZ246" s="30"/>
      <c r="CA246" s="30"/>
      <c r="CB246" s="30"/>
      <c r="CC246" s="30"/>
      <c r="CD246" s="30"/>
      <c r="CE246" s="30"/>
      <c r="CF246" s="30"/>
      <c r="CG246" s="30"/>
      <c r="CH246" s="30"/>
      <c r="CI246" s="30"/>
      <c r="CJ246" s="30"/>
      <c r="CK246" s="30"/>
      <c r="CL246" s="30"/>
      <c r="CM246" s="30"/>
      <c r="CN246" s="30"/>
      <c r="CO246" s="30"/>
      <c r="CP246" s="30"/>
      <c r="CQ246" s="30"/>
      <c r="CR246" s="30"/>
      <c r="CS246" s="30"/>
      <c r="CT246" s="30"/>
      <c r="CU246" s="30"/>
      <c r="CV246" s="30"/>
      <c r="CW246" s="30"/>
      <c r="CX246" s="30"/>
      <c r="CY246" s="30"/>
      <c r="CZ246" s="30"/>
      <c r="DA246" s="30"/>
      <c r="DB246" s="30"/>
      <c r="DC246" s="30"/>
      <c r="DD246" s="30"/>
      <c r="DE246" s="30"/>
      <c r="DF246" s="30"/>
      <c r="DG246" s="30"/>
      <c r="DH246" s="30"/>
      <c r="DI246" s="30"/>
      <c r="DJ246" s="30"/>
      <c r="DK246" s="30"/>
      <c r="DL246" s="30"/>
      <c r="DM246" s="30"/>
      <c r="DN246" s="30"/>
      <c r="DO246" s="30"/>
      <c r="DP246" s="55">
        <v>0</v>
      </c>
      <c r="DQ246" s="66">
        <v>0</v>
      </c>
      <c r="DR246" s="31">
        <v>1</v>
      </c>
      <c r="DS246" s="73">
        <f>PRODUCT(Таблица1[[#This Row],[РЕЙТИНГ НТЛ]:[РЕГ НТЛ]])</f>
        <v>0</v>
      </c>
      <c r="DT246" s="74">
        <f>SUM(Таблица1[[#This Row],[РЕЙТИНГ DPT]:[РЕЙТИНГ НТЛ]])</f>
        <v>0</v>
      </c>
    </row>
    <row r="247" spans="1:124" x14ac:dyDescent="0.25">
      <c r="A247" s="33">
        <v>254</v>
      </c>
      <c r="B247" s="34" t="s">
        <v>350</v>
      </c>
      <c r="C247" s="14" t="s">
        <v>111</v>
      </c>
      <c r="D247" s="34" t="s">
        <v>112</v>
      </c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 t="s">
        <v>197</v>
      </c>
      <c r="BU247" s="34"/>
      <c r="BV247" s="34"/>
      <c r="BW247" s="34"/>
      <c r="BX247" s="34"/>
      <c r="BY247" s="34"/>
      <c r="BZ247" s="34"/>
      <c r="CA247" s="34"/>
      <c r="CB247" s="34"/>
      <c r="CC247" s="34"/>
      <c r="CD247" s="34"/>
      <c r="CE247" s="34"/>
      <c r="CF247" s="34"/>
      <c r="CG247" s="34"/>
      <c r="CH247" s="34"/>
      <c r="CI247" s="34"/>
      <c r="CJ247" s="34"/>
      <c r="CK247" s="34"/>
      <c r="CL247" s="34"/>
      <c r="CM247" s="34"/>
      <c r="CN247" s="34"/>
      <c r="CO247" s="34"/>
      <c r="CP247" s="34"/>
      <c r="CQ247" s="34"/>
      <c r="CR247" s="34"/>
      <c r="CS247" s="34"/>
      <c r="CT247" s="34"/>
      <c r="CU247" s="34"/>
      <c r="CV247" s="34"/>
      <c r="CW247" s="34"/>
      <c r="CX247" s="34"/>
      <c r="CY247" s="34"/>
      <c r="CZ247" s="34"/>
      <c r="DA247" s="34"/>
      <c r="DB247" s="34"/>
      <c r="DC247" s="34"/>
      <c r="DD247" s="34"/>
      <c r="DE247" s="34"/>
      <c r="DF247" s="34"/>
      <c r="DG247" s="34"/>
      <c r="DH247" s="34"/>
      <c r="DI247" s="34"/>
      <c r="DJ247" s="34"/>
      <c r="DK247" s="34"/>
      <c r="DL247" s="34"/>
      <c r="DM247" s="34"/>
      <c r="DN247" s="34"/>
      <c r="DO247" s="34"/>
      <c r="DP247" s="55">
        <v>0</v>
      </c>
      <c r="DQ247" s="66">
        <v>0</v>
      </c>
      <c r="DR247" s="35">
        <v>0</v>
      </c>
      <c r="DS247" s="75">
        <f>PRODUCT(Таблица1[[#This Row],[РЕЙТИНГ НТЛ]:[РЕГ НТЛ]])</f>
        <v>0</v>
      </c>
      <c r="DT247" s="74">
        <f>SUM(Таблица1[[#This Row],[РЕЙТИНГ DPT]:[РЕЙТИНГ НТЛ]])</f>
        <v>0</v>
      </c>
    </row>
    <row r="248" spans="1:124" x14ac:dyDescent="0.25">
      <c r="A248" s="29">
        <v>242</v>
      </c>
      <c r="B248" s="30" t="s">
        <v>357</v>
      </c>
      <c r="C248" s="14" t="s">
        <v>111</v>
      </c>
      <c r="D248" s="30" t="s">
        <v>112</v>
      </c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  <c r="BT248" s="30" t="s">
        <v>197</v>
      </c>
      <c r="BU248" s="30"/>
      <c r="BV248" s="30"/>
      <c r="BW248" s="30"/>
      <c r="BX248" s="30"/>
      <c r="BY248" s="30"/>
      <c r="BZ248" s="30"/>
      <c r="CA248" s="30"/>
      <c r="CB248" s="30"/>
      <c r="CC248" s="30"/>
      <c r="CD248" s="30"/>
      <c r="CE248" s="30"/>
      <c r="CF248" s="30"/>
      <c r="CG248" s="30"/>
      <c r="CH248" s="30"/>
      <c r="CI248" s="30"/>
      <c r="CJ248" s="30"/>
      <c r="CK248" s="30"/>
      <c r="CL248" s="30"/>
      <c r="CM248" s="30"/>
      <c r="CN248" s="30"/>
      <c r="CO248" s="30"/>
      <c r="CP248" s="30"/>
      <c r="CQ248" s="30"/>
      <c r="CR248" s="30"/>
      <c r="CS248" s="30"/>
      <c r="CT248" s="30"/>
      <c r="CU248" s="30"/>
      <c r="CV248" s="30"/>
      <c r="CW248" s="30"/>
      <c r="CX248" s="30"/>
      <c r="CY248" s="30"/>
      <c r="CZ248" s="30"/>
      <c r="DA248" s="30"/>
      <c r="DB248" s="30"/>
      <c r="DC248" s="30"/>
      <c r="DD248" s="30"/>
      <c r="DE248" s="30"/>
      <c r="DF248" s="30"/>
      <c r="DG248" s="30"/>
      <c r="DH248" s="30"/>
      <c r="DI248" s="30"/>
      <c r="DJ248" s="30"/>
      <c r="DK248" s="30"/>
      <c r="DL248" s="30"/>
      <c r="DM248" s="30"/>
      <c r="DN248" s="30"/>
      <c r="DO248" s="30"/>
      <c r="DP248" s="55">
        <v>0</v>
      </c>
      <c r="DQ248" s="66">
        <v>0</v>
      </c>
      <c r="DR248" s="31">
        <v>0</v>
      </c>
      <c r="DS248" s="73">
        <f>PRODUCT(Таблица1[[#This Row],[РЕЙТИНГ НТЛ]:[РЕГ НТЛ]])</f>
        <v>0</v>
      </c>
      <c r="DT248" s="74">
        <f>SUM(Таблица1[[#This Row],[РЕЙТИНГ DPT]:[РЕЙТИНГ НТЛ]])</f>
        <v>0</v>
      </c>
    </row>
    <row r="249" spans="1:124" x14ac:dyDescent="0.25">
      <c r="A249" s="29">
        <v>80</v>
      </c>
      <c r="B249" s="30" t="s">
        <v>369</v>
      </c>
      <c r="C249" s="14" t="s">
        <v>111</v>
      </c>
      <c r="D249" s="30" t="s">
        <v>112</v>
      </c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  <c r="BR249" s="30"/>
      <c r="BS249" s="30"/>
      <c r="BT249" s="30" t="s">
        <v>126</v>
      </c>
      <c r="BU249" s="30"/>
      <c r="BV249" s="30"/>
      <c r="BW249" s="30"/>
      <c r="BX249" s="30"/>
      <c r="BY249" s="30"/>
      <c r="BZ249" s="30"/>
      <c r="CA249" s="30"/>
      <c r="CB249" s="30"/>
      <c r="CC249" s="30"/>
      <c r="CD249" s="30"/>
      <c r="CE249" s="30"/>
      <c r="CF249" s="30"/>
      <c r="CG249" s="30"/>
      <c r="CH249" s="30"/>
      <c r="CI249" s="30"/>
      <c r="CJ249" s="30"/>
      <c r="CK249" s="30"/>
      <c r="CL249" s="30"/>
      <c r="CM249" s="30"/>
      <c r="CN249" s="30"/>
      <c r="CO249" s="30"/>
      <c r="CP249" s="30"/>
      <c r="CQ249" s="30"/>
      <c r="CR249" s="30"/>
      <c r="CS249" s="30"/>
      <c r="CT249" s="30"/>
      <c r="CU249" s="30"/>
      <c r="CV249" s="30"/>
      <c r="CW249" s="30"/>
      <c r="CX249" s="30"/>
      <c r="CY249" s="30"/>
      <c r="CZ249" s="30"/>
      <c r="DA249" s="30"/>
      <c r="DB249" s="30"/>
      <c r="DC249" s="30"/>
      <c r="DD249" s="30"/>
      <c r="DE249" s="30"/>
      <c r="DF249" s="30"/>
      <c r="DG249" s="30"/>
      <c r="DH249" s="30"/>
      <c r="DI249" s="30"/>
      <c r="DJ249" s="30"/>
      <c r="DK249" s="30"/>
      <c r="DL249" s="30"/>
      <c r="DM249" s="30"/>
      <c r="DN249" s="30"/>
      <c r="DO249" s="30"/>
      <c r="DP249" s="55">
        <v>0</v>
      </c>
      <c r="DQ249" s="66">
        <v>0</v>
      </c>
      <c r="DR249" s="31">
        <v>1</v>
      </c>
      <c r="DS249" s="73">
        <f>PRODUCT(Таблица1[[#This Row],[РЕЙТИНГ НТЛ]:[РЕГ НТЛ]])</f>
        <v>0</v>
      </c>
      <c r="DT249" s="74">
        <f>SUM(Таблица1[[#This Row],[РЕЙТИНГ DPT]:[РЕЙТИНГ НТЛ]])</f>
        <v>0</v>
      </c>
    </row>
    <row r="250" spans="1:124" x14ac:dyDescent="0.25">
      <c r="A250" s="29">
        <v>118</v>
      </c>
      <c r="B250" s="30" t="s">
        <v>332</v>
      </c>
      <c r="C250" s="14" t="s">
        <v>104</v>
      </c>
      <c r="D250" s="30" t="s">
        <v>105</v>
      </c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30"/>
      <c r="BT250" s="30" t="s">
        <v>126</v>
      </c>
      <c r="BU250" s="30"/>
      <c r="BV250" s="30"/>
      <c r="BW250" s="30"/>
      <c r="BX250" s="30"/>
      <c r="BY250" s="30"/>
      <c r="BZ250" s="30"/>
      <c r="CA250" s="30"/>
      <c r="CB250" s="30"/>
      <c r="CC250" s="30"/>
      <c r="CD250" s="30"/>
      <c r="CE250" s="30"/>
      <c r="CF250" s="30"/>
      <c r="CG250" s="30"/>
      <c r="CH250" s="30"/>
      <c r="CI250" s="30"/>
      <c r="CJ250" s="30"/>
      <c r="CK250" s="30"/>
      <c r="CL250" s="30"/>
      <c r="CM250" s="30"/>
      <c r="CN250" s="30"/>
      <c r="CO250" s="30"/>
      <c r="CP250" s="30"/>
      <c r="CQ250" s="30"/>
      <c r="CR250" s="30"/>
      <c r="CS250" s="30"/>
      <c r="CT250" s="30"/>
      <c r="CU250" s="30"/>
      <c r="CV250" s="30"/>
      <c r="CW250" s="30"/>
      <c r="CX250" s="30"/>
      <c r="CY250" s="30"/>
      <c r="CZ250" s="30"/>
      <c r="DA250" s="30"/>
      <c r="DB250" s="30"/>
      <c r="DC250" s="30"/>
      <c r="DD250" s="30"/>
      <c r="DE250" s="30"/>
      <c r="DF250" s="30"/>
      <c r="DG250" s="30"/>
      <c r="DH250" s="30"/>
      <c r="DI250" s="30"/>
      <c r="DJ250" s="30"/>
      <c r="DK250" s="30"/>
      <c r="DL250" s="30"/>
      <c r="DM250" s="30"/>
      <c r="DN250" s="30"/>
      <c r="DO250" s="30"/>
      <c r="DP250" s="55">
        <v>0</v>
      </c>
      <c r="DQ250" s="66">
        <v>0</v>
      </c>
      <c r="DR250" s="16">
        <v>1</v>
      </c>
      <c r="DS250" s="73">
        <f>PRODUCT(Таблица1[[#This Row],[РЕЙТИНГ НТЛ]:[РЕГ НТЛ]])</f>
        <v>0</v>
      </c>
      <c r="DT250" s="74">
        <f>SUM(Таблица1[[#This Row],[РЕЙТИНГ DPT]:[РЕЙТИНГ НТЛ]])</f>
        <v>0</v>
      </c>
    </row>
    <row r="251" spans="1:124" x14ac:dyDescent="0.25">
      <c r="A251" s="33">
        <v>113</v>
      </c>
      <c r="B251" s="34" t="s">
        <v>335</v>
      </c>
      <c r="C251" s="14" t="s">
        <v>116</v>
      </c>
      <c r="D251" s="34" t="s">
        <v>148</v>
      </c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 t="s">
        <v>126</v>
      </c>
      <c r="BU251" s="34"/>
      <c r="BV251" s="34"/>
      <c r="BW251" s="34"/>
      <c r="BX251" s="34"/>
      <c r="BY251" s="34"/>
      <c r="BZ251" s="34"/>
      <c r="CA251" s="34"/>
      <c r="CB251" s="34"/>
      <c r="CC251" s="34"/>
      <c r="CD251" s="34"/>
      <c r="CE251" s="34"/>
      <c r="CF251" s="34"/>
      <c r="CG251" s="34"/>
      <c r="CH251" s="34"/>
      <c r="CI251" s="34"/>
      <c r="CJ251" s="34"/>
      <c r="CK251" s="34"/>
      <c r="CL251" s="34"/>
      <c r="CM251" s="34"/>
      <c r="CN251" s="34"/>
      <c r="CO251" s="34"/>
      <c r="CP251" s="34"/>
      <c r="CQ251" s="34"/>
      <c r="CR251" s="34"/>
      <c r="CS251" s="34"/>
      <c r="CT251" s="34"/>
      <c r="CU251" s="34"/>
      <c r="CV251" s="34"/>
      <c r="CW251" s="34"/>
      <c r="CX251" s="34"/>
      <c r="CY251" s="34"/>
      <c r="CZ251" s="34"/>
      <c r="DA251" s="34"/>
      <c r="DB251" s="34"/>
      <c r="DC251" s="34"/>
      <c r="DD251" s="34"/>
      <c r="DE251" s="34"/>
      <c r="DF251" s="34"/>
      <c r="DG251" s="34"/>
      <c r="DH251" s="34"/>
      <c r="DI251" s="34"/>
      <c r="DJ251" s="34"/>
      <c r="DK251" s="34"/>
      <c r="DL251" s="34"/>
      <c r="DM251" s="34"/>
      <c r="DN251" s="34"/>
      <c r="DO251" s="34"/>
      <c r="DP251" s="55">
        <v>0</v>
      </c>
      <c r="DQ251" s="66">
        <v>0</v>
      </c>
      <c r="DR251" s="19">
        <v>0</v>
      </c>
      <c r="DS251" s="75">
        <f>PRODUCT(Таблица1[[#This Row],[РЕЙТИНГ НТЛ]:[РЕГ НТЛ]])</f>
        <v>0</v>
      </c>
      <c r="DT251" s="74">
        <f>SUM(Таблица1[[#This Row],[РЕЙТИНГ DPT]:[РЕЙТИНГ НТЛ]])</f>
        <v>0</v>
      </c>
    </row>
    <row r="252" spans="1:124" x14ac:dyDescent="0.25">
      <c r="A252" s="13">
        <v>45</v>
      </c>
      <c r="B252" s="14" t="s">
        <v>430</v>
      </c>
      <c r="C252" s="14" t="s">
        <v>104</v>
      </c>
      <c r="D252" s="14" t="s">
        <v>105</v>
      </c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>
        <v>1</v>
      </c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  <c r="DK252" s="14"/>
      <c r="DL252" s="14"/>
      <c r="DM252" s="14"/>
      <c r="DN252" s="14"/>
      <c r="DO252" s="14"/>
      <c r="DP252" s="55">
        <v>0</v>
      </c>
      <c r="DQ252" s="46">
        <v>6</v>
      </c>
      <c r="DR252" s="16">
        <v>1</v>
      </c>
      <c r="DS252" s="43">
        <f>PRODUCT(Таблица1[[#This Row],[РЕЙТИНГ НТЛ]:[РЕГ НТЛ]])</f>
        <v>6</v>
      </c>
      <c r="DT252" s="74">
        <f>SUM(Таблица1[[#This Row],[РЕЙТИНГ DPT]:[РЕЙТИНГ НТЛ]])</f>
        <v>6</v>
      </c>
    </row>
    <row r="253" spans="1:124" x14ac:dyDescent="0.25">
      <c r="A253" s="29">
        <v>106</v>
      </c>
      <c r="B253" s="14" t="s">
        <v>416</v>
      </c>
      <c r="C253" s="14" t="s">
        <v>102</v>
      </c>
      <c r="D253" s="30" t="s">
        <v>103</v>
      </c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>
        <v>2</v>
      </c>
      <c r="BT253" s="30"/>
      <c r="BU253" s="30"/>
      <c r="BV253" s="30"/>
      <c r="BW253" s="30"/>
      <c r="BX253" s="30"/>
      <c r="BY253" s="30"/>
      <c r="BZ253" s="30"/>
      <c r="CA253" s="30"/>
      <c r="CB253" s="30"/>
      <c r="CC253" s="30"/>
      <c r="CD253" s="30"/>
      <c r="CE253" s="30"/>
      <c r="CF253" s="30"/>
      <c r="CG253" s="30"/>
      <c r="CH253" s="30"/>
      <c r="CI253" s="30"/>
      <c r="CJ253" s="30"/>
      <c r="CK253" s="30"/>
      <c r="CL253" s="30"/>
      <c r="CM253" s="30"/>
      <c r="CN253" s="30"/>
      <c r="CO253" s="30"/>
      <c r="CP253" s="30"/>
      <c r="CQ253" s="30"/>
      <c r="CR253" s="30"/>
      <c r="CS253" s="30"/>
      <c r="CT253" s="30"/>
      <c r="CU253" s="30"/>
      <c r="CV253" s="30"/>
      <c r="CW253" s="30"/>
      <c r="CX253" s="30"/>
      <c r="CY253" s="30"/>
      <c r="CZ253" s="30"/>
      <c r="DA253" s="30"/>
      <c r="DB253" s="30"/>
      <c r="DC253" s="30"/>
      <c r="DD253" s="30"/>
      <c r="DE253" s="30"/>
      <c r="DF253" s="30"/>
      <c r="DG253" s="30"/>
      <c r="DH253" s="30"/>
      <c r="DI253" s="30"/>
      <c r="DJ253" s="30"/>
      <c r="DK253" s="30"/>
      <c r="DL253" s="30"/>
      <c r="DM253" s="30"/>
      <c r="DN253" s="30"/>
      <c r="DO253" s="30"/>
      <c r="DP253" s="55">
        <v>0</v>
      </c>
      <c r="DQ253" s="48">
        <v>4</v>
      </c>
      <c r="DR253" s="31">
        <v>1</v>
      </c>
      <c r="DS253" s="73">
        <f>PRODUCT(Таблица1[[#This Row],[РЕЙТИНГ НТЛ]:[РЕГ НТЛ]])</f>
        <v>4</v>
      </c>
      <c r="DT253" s="74">
        <f>SUM(Таблица1[[#This Row],[РЕЙТИНГ DPT]:[РЕЙТИНГ НТЛ]])</f>
        <v>4</v>
      </c>
    </row>
    <row r="254" spans="1:124" x14ac:dyDescent="0.25">
      <c r="A254" s="29">
        <v>92</v>
      </c>
      <c r="B254" s="14" t="s">
        <v>426</v>
      </c>
      <c r="C254" s="14" t="s">
        <v>102</v>
      </c>
      <c r="D254" s="30" t="s">
        <v>103</v>
      </c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>
        <v>3</v>
      </c>
      <c r="BT254" s="30"/>
      <c r="BU254" s="30"/>
      <c r="BV254" s="30"/>
      <c r="BW254" s="30"/>
      <c r="BX254" s="30"/>
      <c r="BY254" s="30"/>
      <c r="BZ254" s="30"/>
      <c r="CA254" s="30"/>
      <c r="CB254" s="30"/>
      <c r="CC254" s="30"/>
      <c r="CD254" s="30"/>
      <c r="CE254" s="30"/>
      <c r="CF254" s="30"/>
      <c r="CG254" s="30"/>
      <c r="CH254" s="30"/>
      <c r="CI254" s="30"/>
      <c r="CJ254" s="30"/>
      <c r="CK254" s="30"/>
      <c r="CL254" s="30"/>
      <c r="CM254" s="30"/>
      <c r="CN254" s="30"/>
      <c r="CO254" s="30"/>
      <c r="CP254" s="30"/>
      <c r="CQ254" s="30"/>
      <c r="CR254" s="30"/>
      <c r="CS254" s="30"/>
      <c r="CT254" s="30"/>
      <c r="CU254" s="30"/>
      <c r="CV254" s="30"/>
      <c r="CW254" s="30"/>
      <c r="CX254" s="30"/>
      <c r="CY254" s="30"/>
      <c r="CZ254" s="30"/>
      <c r="DA254" s="30"/>
      <c r="DB254" s="30"/>
      <c r="DC254" s="30"/>
      <c r="DD254" s="30"/>
      <c r="DE254" s="30"/>
      <c r="DF254" s="30"/>
      <c r="DG254" s="30"/>
      <c r="DH254" s="30"/>
      <c r="DI254" s="30"/>
      <c r="DJ254" s="30"/>
      <c r="DK254" s="30"/>
      <c r="DL254" s="30"/>
      <c r="DM254" s="30"/>
      <c r="DN254" s="30"/>
      <c r="DO254" s="30"/>
      <c r="DP254" s="55">
        <v>0</v>
      </c>
      <c r="DQ254" s="48">
        <v>4</v>
      </c>
      <c r="DR254" s="31">
        <v>1</v>
      </c>
      <c r="DS254" s="73">
        <f>PRODUCT(Таблица1[[#This Row],[РЕЙТИНГ НТЛ]:[РЕГ НТЛ]])</f>
        <v>4</v>
      </c>
      <c r="DT254" s="74">
        <f>SUM(Таблица1[[#This Row],[РЕЙТИНГ DPT]:[РЕЙТИНГ НТЛ]])</f>
        <v>4</v>
      </c>
    </row>
    <row r="255" spans="1:124" x14ac:dyDescent="0.25">
      <c r="A255" s="29">
        <v>102</v>
      </c>
      <c r="B255" s="14" t="s">
        <v>418</v>
      </c>
      <c r="C255" s="14" t="s">
        <v>102</v>
      </c>
      <c r="D255" s="30" t="s">
        <v>103</v>
      </c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>
        <v>4</v>
      </c>
      <c r="BT255" s="30"/>
      <c r="BU255" s="30"/>
      <c r="BV255" s="30"/>
      <c r="BW255" s="30"/>
      <c r="BX255" s="30"/>
      <c r="BY255" s="30"/>
      <c r="BZ255" s="30"/>
      <c r="CA255" s="30"/>
      <c r="CB255" s="30"/>
      <c r="CC255" s="30"/>
      <c r="CD255" s="30"/>
      <c r="CE255" s="30"/>
      <c r="CF255" s="30"/>
      <c r="CG255" s="30"/>
      <c r="CH255" s="30"/>
      <c r="CI255" s="30"/>
      <c r="CJ255" s="30"/>
      <c r="CK255" s="30"/>
      <c r="CL255" s="30"/>
      <c r="CM255" s="30"/>
      <c r="CN255" s="30"/>
      <c r="CO255" s="30"/>
      <c r="CP255" s="30"/>
      <c r="CQ255" s="30"/>
      <c r="CR255" s="30"/>
      <c r="CS255" s="30"/>
      <c r="CT255" s="30"/>
      <c r="CU255" s="30"/>
      <c r="CV255" s="30"/>
      <c r="CW255" s="30"/>
      <c r="CX255" s="30"/>
      <c r="CY255" s="30"/>
      <c r="CZ255" s="30"/>
      <c r="DA255" s="30"/>
      <c r="DB255" s="30"/>
      <c r="DC255" s="30"/>
      <c r="DD255" s="30"/>
      <c r="DE255" s="30"/>
      <c r="DF255" s="30"/>
      <c r="DG255" s="30"/>
      <c r="DH255" s="30"/>
      <c r="DI255" s="30"/>
      <c r="DJ255" s="30"/>
      <c r="DK255" s="30"/>
      <c r="DL255" s="30"/>
      <c r="DM255" s="30"/>
      <c r="DN255" s="30"/>
      <c r="DO255" s="30"/>
      <c r="DP255" s="55">
        <v>0</v>
      </c>
      <c r="DQ255" s="48">
        <v>2</v>
      </c>
      <c r="DR255" s="16">
        <v>1</v>
      </c>
      <c r="DS255" s="73">
        <f>PRODUCT(Таблица1[[#This Row],[РЕЙТИНГ НТЛ]:[РЕГ НТЛ]])</f>
        <v>2</v>
      </c>
      <c r="DT255" s="74">
        <f>SUM(Таблица1[[#This Row],[РЕЙТИНГ DPT]:[РЕЙТИНГ НТЛ]])</f>
        <v>2</v>
      </c>
    </row>
    <row r="256" spans="1:124" x14ac:dyDescent="0.25">
      <c r="A256" s="29">
        <v>79</v>
      </c>
      <c r="B256" s="14" t="s">
        <v>429</v>
      </c>
      <c r="C256" s="14" t="s">
        <v>111</v>
      </c>
      <c r="D256" s="30" t="s">
        <v>112</v>
      </c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30"/>
      <c r="BQ256" s="30"/>
      <c r="BR256" s="30"/>
      <c r="BS256" s="30">
        <v>5</v>
      </c>
      <c r="BT256" s="30"/>
      <c r="BU256" s="30"/>
      <c r="BV256" s="30"/>
      <c r="BW256" s="30"/>
      <c r="BX256" s="30"/>
      <c r="BY256" s="30"/>
      <c r="BZ256" s="30"/>
      <c r="CA256" s="30"/>
      <c r="CB256" s="30"/>
      <c r="CC256" s="30"/>
      <c r="CD256" s="30"/>
      <c r="CE256" s="30"/>
      <c r="CF256" s="30"/>
      <c r="CG256" s="30"/>
      <c r="CH256" s="30"/>
      <c r="CI256" s="30"/>
      <c r="CJ256" s="30"/>
      <c r="CK256" s="30"/>
      <c r="CL256" s="30"/>
      <c r="CM256" s="30"/>
      <c r="CN256" s="30"/>
      <c r="CO256" s="30"/>
      <c r="CP256" s="30"/>
      <c r="CQ256" s="30"/>
      <c r="CR256" s="30"/>
      <c r="CS256" s="30"/>
      <c r="CT256" s="30"/>
      <c r="CU256" s="30"/>
      <c r="CV256" s="30"/>
      <c r="CW256" s="30"/>
      <c r="CX256" s="30"/>
      <c r="CY256" s="30"/>
      <c r="CZ256" s="30"/>
      <c r="DA256" s="30"/>
      <c r="DB256" s="30"/>
      <c r="DC256" s="30"/>
      <c r="DD256" s="30"/>
      <c r="DE256" s="30"/>
      <c r="DF256" s="30"/>
      <c r="DG256" s="30"/>
      <c r="DH256" s="30"/>
      <c r="DI256" s="30"/>
      <c r="DJ256" s="30"/>
      <c r="DK256" s="30"/>
      <c r="DL256" s="30"/>
      <c r="DM256" s="30"/>
      <c r="DN256" s="30"/>
      <c r="DO256" s="30"/>
      <c r="DP256" s="55">
        <v>0</v>
      </c>
      <c r="DQ256" s="48">
        <v>2</v>
      </c>
      <c r="DR256" s="16">
        <v>0.5</v>
      </c>
      <c r="DS256" s="73">
        <f>PRODUCT(Таблица1[[#This Row],[РЕЙТИНГ НТЛ]:[РЕГ НТЛ]])</f>
        <v>1</v>
      </c>
      <c r="DT256" s="74">
        <f>SUM(Таблица1[[#This Row],[РЕЙТИНГ DPT]:[РЕЙТИНГ НТЛ]])</f>
        <v>2</v>
      </c>
    </row>
    <row r="257" spans="1:124" x14ac:dyDescent="0.25">
      <c r="A257" s="29">
        <v>81</v>
      </c>
      <c r="B257" s="14" t="s">
        <v>427</v>
      </c>
      <c r="C257" s="14" t="s">
        <v>111</v>
      </c>
      <c r="D257" s="30" t="s">
        <v>112</v>
      </c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30"/>
      <c r="BQ257" s="30"/>
      <c r="BR257" s="30"/>
      <c r="BS257" s="30">
        <v>6</v>
      </c>
      <c r="BT257" s="30"/>
      <c r="BU257" s="30"/>
      <c r="BV257" s="30"/>
      <c r="BW257" s="30"/>
      <c r="BX257" s="30"/>
      <c r="BY257" s="30"/>
      <c r="BZ257" s="30"/>
      <c r="CA257" s="30"/>
      <c r="CB257" s="30"/>
      <c r="CC257" s="30"/>
      <c r="CD257" s="30"/>
      <c r="CE257" s="30"/>
      <c r="CF257" s="30"/>
      <c r="CG257" s="30"/>
      <c r="CH257" s="30"/>
      <c r="CI257" s="30"/>
      <c r="CJ257" s="30"/>
      <c r="CK257" s="30"/>
      <c r="CL257" s="30"/>
      <c r="CM257" s="30"/>
      <c r="CN257" s="30"/>
      <c r="CO257" s="30"/>
      <c r="CP257" s="30"/>
      <c r="CQ257" s="30"/>
      <c r="CR257" s="30"/>
      <c r="CS257" s="30"/>
      <c r="CT257" s="30"/>
      <c r="CU257" s="30"/>
      <c r="CV257" s="30"/>
      <c r="CW257" s="30"/>
      <c r="CX257" s="30"/>
      <c r="CY257" s="30"/>
      <c r="CZ257" s="30"/>
      <c r="DA257" s="30"/>
      <c r="DB257" s="30"/>
      <c r="DC257" s="30"/>
      <c r="DD257" s="30"/>
      <c r="DE257" s="30"/>
      <c r="DF257" s="30"/>
      <c r="DG257" s="30"/>
      <c r="DH257" s="30"/>
      <c r="DI257" s="30"/>
      <c r="DJ257" s="30"/>
      <c r="DK257" s="30"/>
      <c r="DL257" s="30"/>
      <c r="DM257" s="30"/>
      <c r="DN257" s="30"/>
      <c r="DO257" s="30"/>
      <c r="DP257" s="55">
        <v>0</v>
      </c>
      <c r="DQ257" s="48">
        <v>2</v>
      </c>
      <c r="DR257" s="31">
        <v>1</v>
      </c>
      <c r="DS257" s="73">
        <f>PRODUCT(Таблица1[[#This Row],[РЕЙТИНГ НТЛ]:[РЕГ НТЛ]])</f>
        <v>2</v>
      </c>
      <c r="DT257" s="74">
        <f>SUM(Таблица1[[#This Row],[РЕЙТИНГ DPT]:[РЕЙТИНГ НТЛ]])</f>
        <v>2</v>
      </c>
    </row>
    <row r="258" spans="1:124" x14ac:dyDescent="0.25">
      <c r="A258" s="29">
        <v>87</v>
      </c>
      <c r="B258" s="14" t="s">
        <v>423</v>
      </c>
      <c r="C258" s="14" t="s">
        <v>102</v>
      </c>
      <c r="D258" s="30" t="s">
        <v>103</v>
      </c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  <c r="BR258" s="30"/>
      <c r="BS258" s="30">
        <v>7</v>
      </c>
      <c r="BT258" s="30"/>
      <c r="BU258" s="30"/>
      <c r="BV258" s="30"/>
      <c r="BW258" s="30"/>
      <c r="BX258" s="30"/>
      <c r="BY258" s="30"/>
      <c r="BZ258" s="30"/>
      <c r="CA258" s="30"/>
      <c r="CB258" s="30"/>
      <c r="CC258" s="30"/>
      <c r="CD258" s="30"/>
      <c r="CE258" s="30"/>
      <c r="CF258" s="30"/>
      <c r="CG258" s="30"/>
      <c r="CH258" s="30"/>
      <c r="CI258" s="30"/>
      <c r="CJ258" s="30"/>
      <c r="CK258" s="30"/>
      <c r="CL258" s="30"/>
      <c r="CM258" s="30"/>
      <c r="CN258" s="30"/>
      <c r="CO258" s="30"/>
      <c r="CP258" s="30"/>
      <c r="CQ258" s="30"/>
      <c r="CR258" s="30"/>
      <c r="CS258" s="30"/>
      <c r="CT258" s="30"/>
      <c r="CU258" s="30"/>
      <c r="CV258" s="30"/>
      <c r="CW258" s="30"/>
      <c r="CX258" s="30"/>
      <c r="CY258" s="30"/>
      <c r="CZ258" s="30"/>
      <c r="DA258" s="30"/>
      <c r="DB258" s="30"/>
      <c r="DC258" s="30"/>
      <c r="DD258" s="30"/>
      <c r="DE258" s="30"/>
      <c r="DF258" s="30"/>
      <c r="DG258" s="30"/>
      <c r="DH258" s="30"/>
      <c r="DI258" s="30"/>
      <c r="DJ258" s="30"/>
      <c r="DK258" s="30"/>
      <c r="DL258" s="30"/>
      <c r="DM258" s="30"/>
      <c r="DN258" s="30"/>
      <c r="DO258" s="30"/>
      <c r="DP258" s="55">
        <v>0</v>
      </c>
      <c r="DQ258" s="66">
        <v>0</v>
      </c>
      <c r="DR258" s="16">
        <v>1</v>
      </c>
      <c r="DS258" s="73">
        <f>PRODUCT(Таблица1[[#This Row],[РЕЙТИНГ НТЛ]:[РЕГ НТЛ]])</f>
        <v>0</v>
      </c>
      <c r="DT258" s="74">
        <f>SUM(Таблица1[[#This Row],[РЕЙТИНГ DPT]:[РЕЙТИНГ НТЛ]])</f>
        <v>0</v>
      </c>
    </row>
    <row r="259" spans="1:124" x14ac:dyDescent="0.25">
      <c r="A259" s="29">
        <v>105</v>
      </c>
      <c r="B259" s="14" t="s">
        <v>438</v>
      </c>
      <c r="C259" s="14" t="s">
        <v>190</v>
      </c>
      <c r="D259" s="30" t="s">
        <v>185</v>
      </c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30"/>
      <c r="BQ259" s="30"/>
      <c r="BR259" s="30"/>
      <c r="BS259" s="30">
        <v>8</v>
      </c>
      <c r="BT259" s="30"/>
      <c r="BU259" s="30"/>
      <c r="BV259" s="30"/>
      <c r="BW259" s="30"/>
      <c r="BX259" s="30"/>
      <c r="BY259" s="30"/>
      <c r="BZ259" s="30"/>
      <c r="CA259" s="30"/>
      <c r="CB259" s="30"/>
      <c r="CC259" s="30"/>
      <c r="CD259" s="30"/>
      <c r="CE259" s="30"/>
      <c r="CF259" s="30"/>
      <c r="CG259" s="30"/>
      <c r="CH259" s="30"/>
      <c r="CI259" s="30"/>
      <c r="CJ259" s="30"/>
      <c r="CK259" s="30"/>
      <c r="CL259" s="30"/>
      <c r="CM259" s="30"/>
      <c r="CN259" s="30"/>
      <c r="CO259" s="30"/>
      <c r="CP259" s="30"/>
      <c r="CQ259" s="30"/>
      <c r="CR259" s="30"/>
      <c r="CS259" s="30"/>
      <c r="CT259" s="30"/>
      <c r="CU259" s="30"/>
      <c r="CV259" s="30"/>
      <c r="CW259" s="30"/>
      <c r="CX259" s="30"/>
      <c r="CY259" s="30"/>
      <c r="CZ259" s="30"/>
      <c r="DA259" s="30"/>
      <c r="DB259" s="30"/>
      <c r="DC259" s="30"/>
      <c r="DD259" s="30"/>
      <c r="DE259" s="30"/>
      <c r="DF259" s="30"/>
      <c r="DG259" s="30"/>
      <c r="DH259" s="30"/>
      <c r="DI259" s="30"/>
      <c r="DJ259" s="30"/>
      <c r="DK259" s="30"/>
      <c r="DL259" s="30"/>
      <c r="DM259" s="30"/>
      <c r="DN259" s="30"/>
      <c r="DO259" s="30"/>
      <c r="DP259" s="55">
        <v>0</v>
      </c>
      <c r="DQ259" s="66">
        <v>0</v>
      </c>
      <c r="DR259" s="16">
        <v>0</v>
      </c>
      <c r="DS259" s="73">
        <f>PRODUCT(Таблица1[[#This Row],[РЕЙТИНГ НТЛ]:[РЕГ НТЛ]])</f>
        <v>0</v>
      </c>
      <c r="DT259" s="74">
        <f>SUM(Таблица1[[#This Row],[РЕЙТИНГ DPT]:[РЕЙТИНГ НТЛ]])</f>
        <v>0</v>
      </c>
    </row>
    <row r="260" spans="1:124" x14ac:dyDescent="0.25">
      <c r="A260" s="13">
        <v>119</v>
      </c>
      <c r="B260" s="14" t="s">
        <v>322</v>
      </c>
      <c r="C260" s="14" t="s">
        <v>102</v>
      </c>
      <c r="D260" s="14" t="s">
        <v>103</v>
      </c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>
        <v>1</v>
      </c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  <c r="DK260" s="14"/>
      <c r="DL260" s="14"/>
      <c r="DM260" s="14"/>
      <c r="DN260" s="14"/>
      <c r="DO260" s="14"/>
      <c r="DP260" s="55">
        <v>0</v>
      </c>
      <c r="DQ260" s="46">
        <v>3</v>
      </c>
      <c r="DR260" s="31">
        <v>1</v>
      </c>
      <c r="DS260" s="43">
        <f>PRODUCT(Таблица1[[#This Row],[РЕЙТИНГ НТЛ]:[РЕГ НТЛ]])</f>
        <v>3</v>
      </c>
      <c r="DT260" s="74">
        <f>SUM(Таблица1[[#This Row],[РЕЙТИНГ DPT]:[РЕЙТИНГ НТЛ]])</f>
        <v>3</v>
      </c>
    </row>
    <row r="261" spans="1:124" x14ac:dyDescent="0.25">
      <c r="A261" s="13">
        <v>91</v>
      </c>
      <c r="B261" s="14" t="s">
        <v>317</v>
      </c>
      <c r="C261" s="14" t="s">
        <v>102</v>
      </c>
      <c r="D261" s="14" t="s">
        <v>103</v>
      </c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>
        <v>2</v>
      </c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  <c r="DK261" s="14"/>
      <c r="DL261" s="14"/>
      <c r="DM261" s="14"/>
      <c r="DN261" s="14"/>
      <c r="DO261" s="14"/>
      <c r="DP261" s="55">
        <v>0</v>
      </c>
      <c r="DQ261" s="46">
        <v>2</v>
      </c>
      <c r="DR261" s="16">
        <v>1</v>
      </c>
      <c r="DS261" s="43">
        <f>PRODUCT(Таблица1[[#This Row],[РЕЙТИНГ НТЛ]:[РЕГ НТЛ]])</f>
        <v>2</v>
      </c>
      <c r="DT261" s="74">
        <f>SUM(Таблица1[[#This Row],[РЕЙТИНГ DPT]:[РЕЙТИНГ НТЛ]])</f>
        <v>2</v>
      </c>
    </row>
    <row r="262" spans="1:124" x14ac:dyDescent="0.25">
      <c r="A262" s="21">
        <v>93</v>
      </c>
      <c r="B262" s="14" t="s">
        <v>327</v>
      </c>
      <c r="C262" s="14" t="s">
        <v>102</v>
      </c>
      <c r="D262" s="18" t="s">
        <v>103</v>
      </c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>
        <v>3</v>
      </c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18"/>
      <c r="CF262" s="18"/>
      <c r="CG262" s="18"/>
      <c r="CH262" s="18"/>
      <c r="CI262" s="18"/>
      <c r="CJ262" s="18"/>
      <c r="CK262" s="18"/>
      <c r="CL262" s="18"/>
      <c r="CM262" s="18"/>
      <c r="CN262" s="18"/>
      <c r="CO262" s="18"/>
      <c r="CP262" s="18"/>
      <c r="CQ262" s="18"/>
      <c r="CR262" s="18"/>
      <c r="CS262" s="18"/>
      <c r="CT262" s="18"/>
      <c r="CU262" s="18"/>
      <c r="CV262" s="18"/>
      <c r="CW262" s="18"/>
      <c r="CX262" s="18"/>
      <c r="CY262" s="18"/>
      <c r="CZ262" s="18"/>
      <c r="DA262" s="18"/>
      <c r="DB262" s="18"/>
      <c r="DC262" s="18"/>
      <c r="DD262" s="18"/>
      <c r="DE262" s="18"/>
      <c r="DF262" s="18"/>
      <c r="DG262" s="18"/>
      <c r="DH262" s="18"/>
      <c r="DI262" s="18"/>
      <c r="DJ262" s="18"/>
      <c r="DK262" s="18"/>
      <c r="DL262" s="18"/>
      <c r="DM262" s="18"/>
      <c r="DN262" s="18"/>
      <c r="DO262" s="18"/>
      <c r="DP262" s="55">
        <v>0</v>
      </c>
      <c r="DQ262" s="52">
        <v>2</v>
      </c>
      <c r="DR262" s="19">
        <v>1</v>
      </c>
      <c r="DS262" s="44">
        <f>PRODUCT(Таблица1[[#This Row],[РЕЙТИНГ НТЛ]:[РЕГ НТЛ]])</f>
        <v>2</v>
      </c>
      <c r="DT262" s="74">
        <f>SUM(Таблица1[[#This Row],[РЕЙТИНГ DPT]:[РЕЙТИНГ НТЛ]])</f>
        <v>2</v>
      </c>
    </row>
    <row r="263" spans="1:124" x14ac:dyDescent="0.25">
      <c r="A263" s="13">
        <v>96</v>
      </c>
      <c r="B263" s="14" t="s">
        <v>321</v>
      </c>
      <c r="C263" s="14" t="s">
        <v>190</v>
      </c>
      <c r="D263" s="14" t="s">
        <v>185</v>
      </c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>
        <v>4</v>
      </c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  <c r="DK263" s="14"/>
      <c r="DL263" s="14"/>
      <c r="DM263" s="14"/>
      <c r="DN263" s="14"/>
      <c r="DO263" s="14"/>
      <c r="DP263" s="55">
        <v>0</v>
      </c>
      <c r="DQ263" s="46">
        <v>1</v>
      </c>
      <c r="DR263" s="16">
        <v>0</v>
      </c>
      <c r="DS263" s="43">
        <f>PRODUCT(Таблица1[[#This Row],[РЕЙТИНГ НТЛ]:[РЕГ НТЛ]])</f>
        <v>0</v>
      </c>
      <c r="DT263" s="74">
        <f>SUM(Таблица1[[#This Row],[РЕЙТИНГ DPT]:[РЕЙТИНГ НТЛ]])</f>
        <v>1</v>
      </c>
    </row>
    <row r="264" spans="1:124" x14ac:dyDescent="0.25">
      <c r="A264" s="13">
        <v>83</v>
      </c>
      <c r="B264" s="14" t="s">
        <v>333</v>
      </c>
      <c r="C264" s="14" t="s">
        <v>106</v>
      </c>
      <c r="D264" s="14" t="s">
        <v>109</v>
      </c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>
        <v>5</v>
      </c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  <c r="DK264" s="14"/>
      <c r="DL264" s="14"/>
      <c r="DM264" s="14"/>
      <c r="DN264" s="14"/>
      <c r="DO264" s="14"/>
      <c r="DP264" s="55">
        <v>0</v>
      </c>
      <c r="DQ264" s="46">
        <v>1</v>
      </c>
      <c r="DR264" s="16">
        <v>1</v>
      </c>
      <c r="DS264" s="43">
        <f>PRODUCT(Таблица1[[#This Row],[РЕЙТИНГ НТЛ]:[РЕГ НТЛ]])</f>
        <v>1</v>
      </c>
      <c r="DT264" s="74">
        <f>SUM(Таблица1[[#This Row],[РЕЙТИНГ DPT]:[РЕЙТИНГ НТЛ]])</f>
        <v>1</v>
      </c>
    </row>
    <row r="265" spans="1:124" x14ac:dyDescent="0.25">
      <c r="A265" s="21">
        <v>115</v>
      </c>
      <c r="B265" s="18" t="s">
        <v>320</v>
      </c>
      <c r="C265" s="14" t="s">
        <v>106</v>
      </c>
      <c r="D265" s="18" t="s">
        <v>110</v>
      </c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>
        <v>6</v>
      </c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18"/>
      <c r="CF265" s="18"/>
      <c r="CG265" s="18"/>
      <c r="CH265" s="18"/>
      <c r="CI265" s="18"/>
      <c r="CJ265" s="18"/>
      <c r="CK265" s="18"/>
      <c r="CL265" s="18"/>
      <c r="CM265" s="18"/>
      <c r="CN265" s="18"/>
      <c r="CO265" s="18"/>
      <c r="CP265" s="18"/>
      <c r="CQ265" s="18"/>
      <c r="CR265" s="18"/>
      <c r="CS265" s="18"/>
      <c r="CT265" s="18"/>
      <c r="CU265" s="18"/>
      <c r="CV265" s="18"/>
      <c r="CW265" s="18"/>
      <c r="CX265" s="18"/>
      <c r="CY265" s="18"/>
      <c r="CZ265" s="18"/>
      <c r="DA265" s="18"/>
      <c r="DB265" s="18"/>
      <c r="DC265" s="18"/>
      <c r="DD265" s="18"/>
      <c r="DE265" s="18"/>
      <c r="DF265" s="18"/>
      <c r="DG265" s="18"/>
      <c r="DH265" s="18"/>
      <c r="DI265" s="18"/>
      <c r="DJ265" s="18"/>
      <c r="DK265" s="18"/>
      <c r="DL265" s="18"/>
      <c r="DM265" s="18"/>
      <c r="DN265" s="18"/>
      <c r="DO265" s="18"/>
      <c r="DP265" s="55">
        <v>0</v>
      </c>
      <c r="DQ265" s="52">
        <v>1</v>
      </c>
      <c r="DR265" s="19">
        <v>1</v>
      </c>
      <c r="DS265" s="44">
        <f>PRODUCT(Таблица1[[#This Row],[РЕЙТИНГ НТЛ]:[РЕГ НТЛ]])</f>
        <v>1</v>
      </c>
      <c r="DT265" s="74">
        <f>SUM(Таблица1[[#This Row],[РЕЙТИНГ DPT]:[РЕЙТИНГ НТЛ]])</f>
        <v>1</v>
      </c>
    </row>
    <row r="266" spans="1:124" x14ac:dyDescent="0.25">
      <c r="A266" s="13">
        <v>120</v>
      </c>
      <c r="B266" s="14" t="s">
        <v>344</v>
      </c>
      <c r="C266" s="14" t="s">
        <v>106</v>
      </c>
      <c r="D266" s="14" t="s">
        <v>107</v>
      </c>
      <c r="E266" s="25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>
        <v>7</v>
      </c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  <c r="DK266" s="14"/>
      <c r="DL266" s="14"/>
      <c r="DM266" s="14"/>
      <c r="DN266" s="14"/>
      <c r="DO266" s="14"/>
      <c r="DP266" s="55">
        <v>0</v>
      </c>
      <c r="DQ266" s="66">
        <v>0</v>
      </c>
      <c r="DR266" s="16">
        <v>1</v>
      </c>
      <c r="DS266" s="43">
        <f>PRODUCT(Таблица1[[#This Row],[РЕЙТИНГ НТЛ]:[РЕГ НТЛ]])</f>
        <v>0</v>
      </c>
      <c r="DT266" s="74">
        <f>SUM(Таблица1[[#This Row],[РЕЙТИНГ DPT]:[РЕЙТИНГ НТЛ]])</f>
        <v>0</v>
      </c>
    </row>
    <row r="267" spans="1:124" x14ac:dyDescent="0.25">
      <c r="A267" s="13">
        <v>119</v>
      </c>
      <c r="B267" s="14" t="s">
        <v>322</v>
      </c>
      <c r="C267" s="14" t="s">
        <v>102</v>
      </c>
      <c r="D267" s="14" t="s">
        <v>103</v>
      </c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>
        <v>1</v>
      </c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  <c r="DK267" s="14"/>
      <c r="DL267" s="14"/>
      <c r="DM267" s="14"/>
      <c r="DN267" s="14"/>
      <c r="DO267" s="14"/>
      <c r="DP267" s="55">
        <v>0</v>
      </c>
      <c r="DQ267" s="46">
        <v>3</v>
      </c>
      <c r="DR267" s="31">
        <v>1</v>
      </c>
      <c r="DS267" s="43">
        <f>PRODUCT(Таблица1[[#This Row],[РЕЙТИНГ НТЛ]:[РЕГ НТЛ]])</f>
        <v>3</v>
      </c>
      <c r="DT267" s="74">
        <f>SUM(Таблица1[[#This Row],[РЕЙТИНГ DPT]:[РЕЙТИНГ НТЛ]])</f>
        <v>3</v>
      </c>
    </row>
    <row r="268" spans="1:124" x14ac:dyDescent="0.25">
      <c r="A268" s="21">
        <v>93</v>
      </c>
      <c r="B268" s="18" t="s">
        <v>327</v>
      </c>
      <c r="C268" s="14" t="s">
        <v>102</v>
      </c>
      <c r="D268" s="18" t="s">
        <v>103</v>
      </c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>
        <v>2</v>
      </c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18"/>
      <c r="CF268" s="18"/>
      <c r="CG268" s="18"/>
      <c r="CH268" s="18"/>
      <c r="CI268" s="18"/>
      <c r="CJ268" s="18"/>
      <c r="CK268" s="18"/>
      <c r="CL268" s="18"/>
      <c r="CM268" s="18"/>
      <c r="CN268" s="18"/>
      <c r="CO268" s="18"/>
      <c r="CP268" s="18"/>
      <c r="CQ268" s="18"/>
      <c r="CR268" s="18"/>
      <c r="CS268" s="18"/>
      <c r="CT268" s="18"/>
      <c r="CU268" s="18"/>
      <c r="CV268" s="18"/>
      <c r="CW268" s="18"/>
      <c r="CX268" s="18"/>
      <c r="CY268" s="18"/>
      <c r="CZ268" s="18"/>
      <c r="DA268" s="18"/>
      <c r="DB268" s="18"/>
      <c r="DC268" s="18"/>
      <c r="DD268" s="18"/>
      <c r="DE268" s="18"/>
      <c r="DF268" s="18"/>
      <c r="DG268" s="18"/>
      <c r="DH268" s="18"/>
      <c r="DI268" s="18"/>
      <c r="DJ268" s="18"/>
      <c r="DK268" s="18"/>
      <c r="DL268" s="18"/>
      <c r="DM268" s="18"/>
      <c r="DN268" s="18"/>
      <c r="DO268" s="18"/>
      <c r="DP268" s="55">
        <v>0</v>
      </c>
      <c r="DQ268" s="52">
        <v>2</v>
      </c>
      <c r="DR268" s="19">
        <v>1</v>
      </c>
      <c r="DS268" s="44">
        <f>PRODUCT(Таблица1[[#This Row],[РЕЙТИНГ НТЛ]:[РЕГ НТЛ]])</f>
        <v>2</v>
      </c>
      <c r="DT268" s="74">
        <f>SUM(Таблица1[[#This Row],[РЕЙТИНГ DPT]:[РЕЙТИНГ НТЛ]])</f>
        <v>2</v>
      </c>
    </row>
    <row r="269" spans="1:124" x14ac:dyDescent="0.25">
      <c r="A269" s="21">
        <v>101</v>
      </c>
      <c r="B269" s="18" t="s">
        <v>324</v>
      </c>
      <c r="C269" s="14" t="s">
        <v>102</v>
      </c>
      <c r="D269" s="18" t="s">
        <v>103</v>
      </c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>
        <v>3</v>
      </c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  <c r="CH269" s="18"/>
      <c r="CI269" s="18"/>
      <c r="CJ269" s="18"/>
      <c r="CK269" s="18"/>
      <c r="CL269" s="18"/>
      <c r="CM269" s="18"/>
      <c r="CN269" s="18"/>
      <c r="CO269" s="18"/>
      <c r="CP269" s="18"/>
      <c r="CQ269" s="18"/>
      <c r="CR269" s="18"/>
      <c r="CS269" s="18"/>
      <c r="CT269" s="18"/>
      <c r="CU269" s="18"/>
      <c r="CV269" s="18"/>
      <c r="CW269" s="18"/>
      <c r="CX269" s="18"/>
      <c r="CY269" s="18"/>
      <c r="CZ269" s="18"/>
      <c r="DA269" s="18"/>
      <c r="DB269" s="18"/>
      <c r="DC269" s="18"/>
      <c r="DD269" s="18"/>
      <c r="DE269" s="18"/>
      <c r="DF269" s="18"/>
      <c r="DG269" s="18"/>
      <c r="DH269" s="18"/>
      <c r="DI269" s="18"/>
      <c r="DJ269" s="18"/>
      <c r="DK269" s="18"/>
      <c r="DL269" s="18"/>
      <c r="DM269" s="18"/>
      <c r="DN269" s="18"/>
      <c r="DO269" s="18"/>
      <c r="DP269" s="55">
        <v>0</v>
      </c>
      <c r="DQ269" s="52">
        <v>2</v>
      </c>
      <c r="DR269" s="19">
        <v>1</v>
      </c>
      <c r="DS269" s="44">
        <f>PRODUCT(Таблица1[[#This Row],[РЕЙТИНГ НТЛ]:[РЕГ НТЛ]])</f>
        <v>2</v>
      </c>
      <c r="DT269" s="74">
        <f>SUM(Таблица1[[#This Row],[РЕЙТИНГ DPT]:[РЕЙТИНГ НТЛ]])</f>
        <v>2</v>
      </c>
    </row>
    <row r="270" spans="1:124" x14ac:dyDescent="0.25">
      <c r="A270" s="13">
        <v>83</v>
      </c>
      <c r="B270" s="14" t="s">
        <v>333</v>
      </c>
      <c r="C270" s="14" t="s">
        <v>106</v>
      </c>
      <c r="D270" s="14" t="s">
        <v>109</v>
      </c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>
        <v>4</v>
      </c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  <c r="DK270" s="14"/>
      <c r="DL270" s="14"/>
      <c r="DM270" s="14"/>
      <c r="DN270" s="14"/>
      <c r="DO270" s="14"/>
      <c r="DP270" s="55">
        <v>0</v>
      </c>
      <c r="DQ270" s="49">
        <v>1</v>
      </c>
      <c r="DR270" s="16">
        <v>1</v>
      </c>
      <c r="DS270" s="43">
        <f>PRODUCT(Таблица1[[#This Row],[РЕЙТИНГ НТЛ]:[РЕГ НТЛ]])</f>
        <v>1</v>
      </c>
      <c r="DT270" s="74">
        <f>SUM(Таблица1[[#This Row],[РЕЙТИНГ DPT]:[РЕЙТИНГ НТЛ]])</f>
        <v>1</v>
      </c>
    </row>
    <row r="271" spans="1:124" x14ac:dyDescent="0.25">
      <c r="A271" s="13">
        <v>115</v>
      </c>
      <c r="B271" s="14" t="s">
        <v>320</v>
      </c>
      <c r="C271" s="14" t="s">
        <v>106</v>
      </c>
      <c r="D271" s="14" t="s">
        <v>110</v>
      </c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>
        <v>5</v>
      </c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  <c r="DK271" s="14"/>
      <c r="DL271" s="14"/>
      <c r="DM271" s="14"/>
      <c r="DN271" s="14"/>
      <c r="DO271" s="14"/>
      <c r="DP271" s="55">
        <v>0</v>
      </c>
      <c r="DQ271" s="49">
        <v>1</v>
      </c>
      <c r="DR271" s="16">
        <v>1</v>
      </c>
      <c r="DS271" s="43">
        <f>PRODUCT(Таблица1[[#This Row],[РЕЙТИНГ НТЛ]:[РЕГ НТЛ]])</f>
        <v>1</v>
      </c>
      <c r="DT271" s="74">
        <f>SUM(Таблица1[[#This Row],[РЕЙТИНГ DPT]:[РЕЙТИНГ НТЛ]])</f>
        <v>1</v>
      </c>
    </row>
    <row r="272" spans="1:124" x14ac:dyDescent="0.25">
      <c r="A272" s="13">
        <v>108</v>
      </c>
      <c r="B272" s="14" t="s">
        <v>329</v>
      </c>
      <c r="C272" s="14" t="s">
        <v>102</v>
      </c>
      <c r="D272" s="14" t="s">
        <v>103</v>
      </c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>
        <v>6</v>
      </c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  <c r="DK272" s="14"/>
      <c r="DL272" s="14"/>
      <c r="DM272" s="14"/>
      <c r="DN272" s="14"/>
      <c r="DO272" s="14"/>
      <c r="DP272" s="55">
        <v>0</v>
      </c>
      <c r="DQ272" s="49">
        <v>1</v>
      </c>
      <c r="DR272" s="16">
        <v>1</v>
      </c>
      <c r="DS272" s="43">
        <f>PRODUCT(Таблица1[[#This Row],[РЕЙТИНГ НТЛ]:[РЕГ НТЛ]])</f>
        <v>1</v>
      </c>
      <c r="DT272" s="74">
        <f>SUM(Таблица1[[#This Row],[РЕЙТИНГ DPT]:[РЕЙТИНГ НТЛ]])</f>
        <v>1</v>
      </c>
    </row>
    <row r="273" spans="1:124" x14ac:dyDescent="0.25">
      <c r="A273" s="13">
        <v>122</v>
      </c>
      <c r="B273" s="14" t="s">
        <v>363</v>
      </c>
      <c r="C273" s="14" t="s">
        <v>106</v>
      </c>
      <c r="D273" s="14" t="s">
        <v>107</v>
      </c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>
        <v>7</v>
      </c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  <c r="DK273" s="14"/>
      <c r="DL273" s="14"/>
      <c r="DM273" s="14"/>
      <c r="DN273" s="14"/>
      <c r="DO273" s="14"/>
      <c r="DP273" s="55">
        <v>0</v>
      </c>
      <c r="DQ273" s="66">
        <v>0</v>
      </c>
      <c r="DR273" s="42">
        <v>1</v>
      </c>
      <c r="DS273" s="43">
        <f>PRODUCT(Таблица1[[#This Row],[РЕЙТИНГ НТЛ]:[РЕГ НТЛ]])</f>
        <v>0</v>
      </c>
      <c r="DT273" s="74">
        <f>SUM(Таблица1[[#This Row],[РЕЙТИНГ DPT]:[РЕЙТИНГ НТЛ]])</f>
        <v>0</v>
      </c>
    </row>
    <row r="274" spans="1:124" x14ac:dyDescent="0.25">
      <c r="A274" s="13">
        <v>114</v>
      </c>
      <c r="B274" s="14" t="s">
        <v>318</v>
      </c>
      <c r="C274" s="14" t="s">
        <v>102</v>
      </c>
      <c r="D274" s="14" t="s">
        <v>103</v>
      </c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>
        <v>1</v>
      </c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  <c r="DK274" s="14"/>
      <c r="DL274" s="14"/>
      <c r="DM274" s="14"/>
      <c r="DN274" s="14"/>
      <c r="DO274" s="14"/>
      <c r="DP274" s="55">
        <v>0</v>
      </c>
      <c r="DQ274" s="49">
        <v>3</v>
      </c>
      <c r="DR274" s="16">
        <v>1</v>
      </c>
      <c r="DS274" s="43">
        <f>PRODUCT(Таблица1[[#This Row],[РЕЙТИНГ НТЛ]:[РЕГ НТЛ]])</f>
        <v>3</v>
      </c>
      <c r="DT274" s="74">
        <f>SUM(Таблица1[[#This Row],[РЕЙТИНГ DPT]:[РЕЙТИНГ НТЛ]])</f>
        <v>3</v>
      </c>
    </row>
    <row r="275" spans="1:124" x14ac:dyDescent="0.25">
      <c r="A275" s="13">
        <v>91</v>
      </c>
      <c r="B275" s="14" t="s">
        <v>317</v>
      </c>
      <c r="C275" s="14" t="s">
        <v>102</v>
      </c>
      <c r="D275" s="14" t="s">
        <v>103</v>
      </c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>
        <v>2</v>
      </c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  <c r="DK275" s="14"/>
      <c r="DL275" s="14"/>
      <c r="DM275" s="14"/>
      <c r="DN275" s="14"/>
      <c r="DO275" s="14"/>
      <c r="DP275" s="55">
        <v>0</v>
      </c>
      <c r="DQ275" s="49">
        <v>2</v>
      </c>
      <c r="DR275" s="16">
        <v>1</v>
      </c>
      <c r="DS275" s="43">
        <f>PRODUCT(Таблица1[[#This Row],[РЕЙТИНГ НТЛ]:[РЕГ НТЛ]])</f>
        <v>2</v>
      </c>
      <c r="DT275" s="74">
        <f>SUM(Таблица1[[#This Row],[РЕЙТИНГ DPT]:[РЕЙТИНГ НТЛ]])</f>
        <v>2</v>
      </c>
    </row>
    <row r="276" spans="1:124" x14ac:dyDescent="0.25">
      <c r="A276" s="13">
        <v>119</v>
      </c>
      <c r="B276" s="14" t="s">
        <v>322</v>
      </c>
      <c r="C276" s="14" t="s">
        <v>102</v>
      </c>
      <c r="D276" s="14" t="s">
        <v>103</v>
      </c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>
        <v>3</v>
      </c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  <c r="DK276" s="14"/>
      <c r="DL276" s="14"/>
      <c r="DM276" s="14"/>
      <c r="DN276" s="14"/>
      <c r="DO276" s="14"/>
      <c r="DP276" s="55">
        <v>0</v>
      </c>
      <c r="DQ276" s="46">
        <v>2</v>
      </c>
      <c r="DR276" s="31">
        <v>1</v>
      </c>
      <c r="DS276" s="43">
        <f>PRODUCT(Таблица1[[#This Row],[РЕЙТИНГ НТЛ]:[РЕГ НТЛ]])</f>
        <v>2</v>
      </c>
      <c r="DT276" s="74">
        <f>SUM(Таблица1[[#This Row],[РЕЙТИНГ DPT]:[РЕЙТИНГ НТЛ]])</f>
        <v>2</v>
      </c>
    </row>
    <row r="277" spans="1:124" x14ac:dyDescent="0.25">
      <c r="A277" s="13">
        <v>93</v>
      </c>
      <c r="B277" s="14" t="s">
        <v>327</v>
      </c>
      <c r="C277" s="14" t="s">
        <v>102</v>
      </c>
      <c r="D277" s="14" t="s">
        <v>103</v>
      </c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>
        <v>4</v>
      </c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  <c r="DK277" s="14"/>
      <c r="DL277" s="14"/>
      <c r="DM277" s="14"/>
      <c r="DN277" s="14"/>
      <c r="DO277" s="14"/>
      <c r="DP277" s="55">
        <v>0</v>
      </c>
      <c r="DQ277" s="46">
        <v>1</v>
      </c>
      <c r="DR277" s="16">
        <v>1</v>
      </c>
      <c r="DS277" s="43">
        <f>PRODUCT(Таблица1[[#This Row],[РЕЙТИНГ НТЛ]:[РЕГ НТЛ]])</f>
        <v>1</v>
      </c>
      <c r="DT277" s="74">
        <f>SUM(Таблица1[[#This Row],[РЕЙТИНГ DPT]:[РЕЙТИНГ НТЛ]])</f>
        <v>1</v>
      </c>
    </row>
    <row r="278" spans="1:124" x14ac:dyDescent="0.25">
      <c r="A278" s="13">
        <v>96</v>
      </c>
      <c r="B278" s="14" t="s">
        <v>321</v>
      </c>
      <c r="C278" s="14" t="s">
        <v>190</v>
      </c>
      <c r="D278" s="14" t="s">
        <v>185</v>
      </c>
      <c r="E278" s="25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>
        <v>5</v>
      </c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  <c r="DK278" s="14"/>
      <c r="DL278" s="14"/>
      <c r="DM278" s="14"/>
      <c r="DN278" s="14"/>
      <c r="DO278" s="14"/>
      <c r="DP278" s="55">
        <v>0</v>
      </c>
      <c r="DQ278" s="46">
        <v>1</v>
      </c>
      <c r="DR278" s="16">
        <v>0</v>
      </c>
      <c r="DS278" s="43">
        <f>PRODUCT(Таблица1[[#This Row],[РЕЙТИНГ НТЛ]:[РЕГ НТЛ]])</f>
        <v>0</v>
      </c>
      <c r="DT278" s="74">
        <f>SUM(Таблица1[[#This Row],[РЕЙТИНГ DPT]:[РЕЙТИНГ НТЛ]])</f>
        <v>1</v>
      </c>
    </row>
    <row r="279" spans="1:124" x14ac:dyDescent="0.25">
      <c r="A279" s="13">
        <v>100</v>
      </c>
      <c r="B279" s="14" t="s">
        <v>319</v>
      </c>
      <c r="C279" s="14" t="s">
        <v>111</v>
      </c>
      <c r="D279" s="14" t="s">
        <v>112</v>
      </c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>
        <v>6</v>
      </c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  <c r="DK279" s="14"/>
      <c r="DL279" s="14"/>
      <c r="DM279" s="14"/>
      <c r="DN279" s="14"/>
      <c r="DO279" s="14"/>
      <c r="DP279" s="55">
        <v>0</v>
      </c>
      <c r="DQ279" s="46">
        <v>1</v>
      </c>
      <c r="DR279" s="16">
        <v>1</v>
      </c>
      <c r="DS279" s="43">
        <f>PRODUCT(Таблица1[[#This Row],[РЕЙТИНГ НТЛ]:[РЕГ НТЛ]])</f>
        <v>1</v>
      </c>
      <c r="DT279" s="74">
        <f>SUM(Таблица1[[#This Row],[РЕЙТИНГ DPT]:[РЕЙТИНГ НТЛ]])</f>
        <v>1</v>
      </c>
    </row>
    <row r="280" spans="1:124" x14ac:dyDescent="0.25">
      <c r="A280" s="21">
        <v>115</v>
      </c>
      <c r="B280" s="18" t="s">
        <v>320</v>
      </c>
      <c r="C280" s="14" t="s">
        <v>106</v>
      </c>
      <c r="D280" s="18" t="s">
        <v>110</v>
      </c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>
        <v>7</v>
      </c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18"/>
      <c r="CF280" s="18"/>
      <c r="CG280" s="18"/>
      <c r="CH280" s="18"/>
      <c r="CI280" s="18"/>
      <c r="CJ280" s="18"/>
      <c r="CK280" s="18"/>
      <c r="CL280" s="18"/>
      <c r="CM280" s="18"/>
      <c r="CN280" s="18"/>
      <c r="CO280" s="18"/>
      <c r="CP280" s="18"/>
      <c r="CQ280" s="18"/>
      <c r="CR280" s="18"/>
      <c r="CS280" s="18"/>
      <c r="CT280" s="18"/>
      <c r="CU280" s="18"/>
      <c r="CV280" s="18"/>
      <c r="CW280" s="18"/>
      <c r="CX280" s="18"/>
      <c r="CY280" s="18"/>
      <c r="CZ280" s="18"/>
      <c r="DA280" s="18"/>
      <c r="DB280" s="18"/>
      <c r="DC280" s="18"/>
      <c r="DD280" s="18"/>
      <c r="DE280" s="18"/>
      <c r="DF280" s="18"/>
      <c r="DG280" s="18"/>
      <c r="DH280" s="18"/>
      <c r="DI280" s="18"/>
      <c r="DJ280" s="18"/>
      <c r="DK280" s="18"/>
      <c r="DL280" s="18"/>
      <c r="DM280" s="18"/>
      <c r="DN280" s="18"/>
      <c r="DO280" s="18"/>
      <c r="DP280" s="55">
        <v>0</v>
      </c>
      <c r="DQ280" s="66">
        <v>0</v>
      </c>
      <c r="DR280" s="19">
        <v>1</v>
      </c>
      <c r="DS280" s="44">
        <f>PRODUCT(Таблица1[[#This Row],[РЕЙТИНГ НТЛ]:[РЕГ НТЛ]])</f>
        <v>0</v>
      </c>
      <c r="DT280" s="74">
        <f>SUM(Таблица1[[#This Row],[РЕЙТИНГ DPT]:[РЕЙТИНГ НТЛ]])</f>
        <v>0</v>
      </c>
    </row>
    <row r="281" spans="1:124" x14ac:dyDescent="0.25">
      <c r="A281" s="13">
        <v>122</v>
      </c>
      <c r="B281" s="14" t="s">
        <v>363</v>
      </c>
      <c r="C281" s="14" t="s">
        <v>106</v>
      </c>
      <c r="D281" s="14" t="s">
        <v>107</v>
      </c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>
        <v>8</v>
      </c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  <c r="DK281" s="14"/>
      <c r="DL281" s="14"/>
      <c r="DM281" s="14"/>
      <c r="DN281" s="14"/>
      <c r="DO281" s="14"/>
      <c r="DP281" s="55">
        <v>0</v>
      </c>
      <c r="DQ281" s="66">
        <v>0</v>
      </c>
      <c r="DR281" s="42">
        <v>1</v>
      </c>
      <c r="DS281" s="43">
        <f>PRODUCT(Таблица1[[#This Row],[РЕЙТИНГ НТЛ]:[РЕГ НТЛ]])</f>
        <v>0</v>
      </c>
      <c r="DT281" s="74">
        <f>SUM(Таблица1[[#This Row],[РЕЙТИНГ DPT]:[РЕЙТИНГ НТЛ]])</f>
        <v>0</v>
      </c>
    </row>
    <row r="282" spans="1:124" x14ac:dyDescent="0.25">
      <c r="A282" s="13">
        <v>119</v>
      </c>
      <c r="B282" s="14" t="s">
        <v>322</v>
      </c>
      <c r="C282" s="14" t="s">
        <v>102</v>
      </c>
      <c r="D282" s="14" t="s">
        <v>103</v>
      </c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>
        <v>1</v>
      </c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  <c r="DK282" s="14"/>
      <c r="DL282" s="14"/>
      <c r="DM282" s="14"/>
      <c r="DN282" s="14"/>
      <c r="DO282" s="14"/>
      <c r="DP282" s="55">
        <v>0</v>
      </c>
      <c r="DQ282" s="46">
        <v>3</v>
      </c>
      <c r="DR282" s="31">
        <v>1</v>
      </c>
      <c r="DS282" s="43">
        <f>PRODUCT(Таблица1[[#This Row],[РЕЙТИНГ НТЛ]:[РЕГ НТЛ]])</f>
        <v>3</v>
      </c>
      <c r="DT282" s="74">
        <f>SUM(Таблица1[[#This Row],[РЕЙТИНГ DPT]:[РЕЙТИНГ НТЛ]])</f>
        <v>3</v>
      </c>
    </row>
    <row r="283" spans="1:124" x14ac:dyDescent="0.25">
      <c r="A283" s="13">
        <v>101</v>
      </c>
      <c r="B283" s="14" t="s">
        <v>324</v>
      </c>
      <c r="C283" s="14" t="s">
        <v>102</v>
      </c>
      <c r="D283" s="14" t="s">
        <v>103</v>
      </c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>
        <v>2</v>
      </c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  <c r="DK283" s="14"/>
      <c r="DL283" s="14"/>
      <c r="DM283" s="14"/>
      <c r="DN283" s="14"/>
      <c r="DO283" s="14"/>
      <c r="DP283" s="55">
        <v>0</v>
      </c>
      <c r="DQ283" s="49">
        <v>2</v>
      </c>
      <c r="DR283" s="16">
        <v>1</v>
      </c>
      <c r="DS283" s="43">
        <f>PRODUCT(Таблица1[[#This Row],[РЕЙТИНГ НТЛ]:[РЕГ НТЛ]])</f>
        <v>2</v>
      </c>
      <c r="DT283" s="74">
        <f>SUM(Таблица1[[#This Row],[РЕЙТИНГ DPT]:[РЕЙТИНГ НТЛ]])</f>
        <v>2</v>
      </c>
    </row>
    <row r="284" spans="1:124" x14ac:dyDescent="0.25">
      <c r="A284" s="13">
        <v>93</v>
      </c>
      <c r="B284" s="14" t="s">
        <v>327</v>
      </c>
      <c r="C284" s="14" t="s">
        <v>102</v>
      </c>
      <c r="D284" s="14" t="s">
        <v>103</v>
      </c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20"/>
      <c r="X284" s="20"/>
      <c r="Y284" s="20"/>
      <c r="Z284" s="20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>
        <v>3</v>
      </c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  <c r="DK284" s="14"/>
      <c r="DL284" s="14"/>
      <c r="DM284" s="14"/>
      <c r="DN284" s="14"/>
      <c r="DO284" s="14"/>
      <c r="DP284" s="55">
        <v>0</v>
      </c>
      <c r="DQ284" s="49">
        <v>2</v>
      </c>
      <c r="DR284" s="16">
        <v>1</v>
      </c>
      <c r="DS284" s="43">
        <f>PRODUCT(Таблица1[[#This Row],[РЕЙТИНГ НТЛ]:[РЕГ НТЛ]])</f>
        <v>2</v>
      </c>
      <c r="DT284" s="74">
        <f>SUM(Таблица1[[#This Row],[РЕЙТИНГ DPT]:[РЕЙТИНГ НТЛ]])</f>
        <v>2</v>
      </c>
    </row>
    <row r="285" spans="1:124" x14ac:dyDescent="0.25">
      <c r="A285" s="13">
        <v>126</v>
      </c>
      <c r="B285" s="14" t="s">
        <v>334</v>
      </c>
      <c r="C285" s="14" t="s">
        <v>102</v>
      </c>
      <c r="D285" s="14" t="s">
        <v>103</v>
      </c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20"/>
      <c r="X285" s="20"/>
      <c r="Y285" s="20"/>
      <c r="Z285" s="20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>
        <v>4</v>
      </c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  <c r="DK285" s="14"/>
      <c r="DL285" s="14"/>
      <c r="DM285" s="14"/>
      <c r="DN285" s="14"/>
      <c r="DO285" s="14"/>
      <c r="DP285" s="55">
        <v>0</v>
      </c>
      <c r="DQ285" s="49">
        <v>1</v>
      </c>
      <c r="DR285" s="16">
        <v>1</v>
      </c>
      <c r="DS285" s="43">
        <f>PRODUCT(Таблица1[[#This Row],[РЕЙТИНГ НТЛ]:[РЕГ НТЛ]])</f>
        <v>1</v>
      </c>
      <c r="DT285" s="74">
        <f>SUM(Таблица1[[#This Row],[РЕЙТИНГ DPT]:[РЕЙТИНГ НТЛ]])</f>
        <v>1</v>
      </c>
    </row>
    <row r="286" spans="1:124" x14ac:dyDescent="0.25">
      <c r="A286" s="13">
        <v>115</v>
      </c>
      <c r="B286" s="14" t="s">
        <v>320</v>
      </c>
      <c r="C286" s="14" t="s">
        <v>106</v>
      </c>
      <c r="D286" s="14" t="s">
        <v>110</v>
      </c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>
        <v>5</v>
      </c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  <c r="DK286" s="14"/>
      <c r="DL286" s="14"/>
      <c r="DM286" s="14"/>
      <c r="DN286" s="14"/>
      <c r="DO286" s="14"/>
      <c r="DP286" s="55">
        <v>0</v>
      </c>
      <c r="DQ286" s="49">
        <v>1</v>
      </c>
      <c r="DR286" s="16">
        <v>1</v>
      </c>
      <c r="DS286" s="43">
        <f>PRODUCT(Таблица1[[#This Row],[РЕЙТИНГ НТЛ]:[РЕГ НТЛ]])</f>
        <v>1</v>
      </c>
      <c r="DT286" s="74">
        <f>SUM(Таблица1[[#This Row],[РЕЙТИНГ DPT]:[РЕЙТИНГ НТЛ]])</f>
        <v>1</v>
      </c>
    </row>
    <row r="287" spans="1:124" x14ac:dyDescent="0.25">
      <c r="A287" s="21">
        <v>89</v>
      </c>
      <c r="B287" s="18" t="s">
        <v>325</v>
      </c>
      <c r="C287" s="14" t="s">
        <v>102</v>
      </c>
      <c r="D287" s="18" t="s">
        <v>103</v>
      </c>
      <c r="E287" s="27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>
        <v>6</v>
      </c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18"/>
      <c r="CF287" s="18"/>
      <c r="CG287" s="18"/>
      <c r="CH287" s="18"/>
      <c r="CI287" s="18"/>
      <c r="CJ287" s="18"/>
      <c r="CK287" s="18"/>
      <c r="CL287" s="18"/>
      <c r="CM287" s="18"/>
      <c r="CN287" s="18"/>
      <c r="CO287" s="18"/>
      <c r="CP287" s="18"/>
      <c r="CQ287" s="18"/>
      <c r="CR287" s="18"/>
      <c r="CS287" s="18"/>
      <c r="CT287" s="18"/>
      <c r="CU287" s="18"/>
      <c r="CV287" s="18"/>
      <c r="CW287" s="18"/>
      <c r="CX287" s="18"/>
      <c r="CY287" s="18"/>
      <c r="CZ287" s="18"/>
      <c r="DA287" s="18"/>
      <c r="DB287" s="18"/>
      <c r="DC287" s="18"/>
      <c r="DD287" s="18"/>
      <c r="DE287" s="18"/>
      <c r="DF287" s="18"/>
      <c r="DG287" s="18"/>
      <c r="DH287" s="18"/>
      <c r="DI287" s="18"/>
      <c r="DJ287" s="18"/>
      <c r="DK287" s="18"/>
      <c r="DL287" s="18"/>
      <c r="DM287" s="18"/>
      <c r="DN287" s="18"/>
      <c r="DO287" s="18"/>
      <c r="DP287" s="55">
        <v>0</v>
      </c>
      <c r="DQ287" s="52">
        <v>1</v>
      </c>
      <c r="DR287" s="19">
        <v>1</v>
      </c>
      <c r="DS287" s="44">
        <f>PRODUCT(Таблица1[[#This Row],[РЕЙТИНГ НТЛ]:[РЕГ НТЛ]])</f>
        <v>1</v>
      </c>
      <c r="DT287" s="74">
        <f>SUM(Таблица1[[#This Row],[РЕЙТИНГ DPT]:[РЕЙТИНГ НТЛ]])</f>
        <v>1</v>
      </c>
    </row>
    <row r="288" spans="1:124" x14ac:dyDescent="0.25">
      <c r="A288" s="13">
        <v>122</v>
      </c>
      <c r="B288" s="14" t="s">
        <v>363</v>
      </c>
      <c r="C288" s="14" t="s">
        <v>106</v>
      </c>
      <c r="D288" s="14" t="s">
        <v>107</v>
      </c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>
        <v>7</v>
      </c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  <c r="DK288" s="14"/>
      <c r="DL288" s="14"/>
      <c r="DM288" s="14"/>
      <c r="DN288" s="14"/>
      <c r="DO288" s="14"/>
      <c r="DP288" s="55">
        <v>0</v>
      </c>
      <c r="DQ288" s="66">
        <v>0</v>
      </c>
      <c r="DR288" s="42">
        <v>1</v>
      </c>
      <c r="DS288" s="43">
        <f>PRODUCT(Таблица1[[#This Row],[РЕЙТИНГ НТЛ]:[РЕГ НТЛ]])</f>
        <v>0</v>
      </c>
      <c r="DT288" s="74">
        <f>SUM(Таблица1[[#This Row],[РЕЙТИНГ DPT]:[РЕЙТИНГ НТЛ]])</f>
        <v>0</v>
      </c>
    </row>
    <row r="289" spans="1:124" x14ac:dyDescent="0.25">
      <c r="A289" s="13">
        <v>120</v>
      </c>
      <c r="B289" s="14" t="s">
        <v>344</v>
      </c>
      <c r="C289" s="14" t="s">
        <v>106</v>
      </c>
      <c r="D289" s="14" t="s">
        <v>107</v>
      </c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>
        <v>8</v>
      </c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  <c r="DK289" s="14"/>
      <c r="DL289" s="14"/>
      <c r="DM289" s="14"/>
      <c r="DN289" s="14"/>
      <c r="DO289" s="14"/>
      <c r="DP289" s="55">
        <v>0</v>
      </c>
      <c r="DQ289" s="66">
        <v>0</v>
      </c>
      <c r="DR289" s="16">
        <v>1</v>
      </c>
      <c r="DS289" s="43">
        <f>PRODUCT(Таблица1[[#This Row],[РЕЙТИНГ НТЛ]:[РЕГ НТЛ]])</f>
        <v>0</v>
      </c>
      <c r="DT289" s="74">
        <f>SUM(Таблица1[[#This Row],[РЕЙТИНГ DPT]:[РЕЙТИНГ НТЛ]])</f>
        <v>0</v>
      </c>
    </row>
    <row r="290" spans="1:124" x14ac:dyDescent="0.25">
      <c r="A290" s="13">
        <v>126</v>
      </c>
      <c r="B290" s="14" t="s">
        <v>334</v>
      </c>
      <c r="C290" s="14" t="s">
        <v>102</v>
      </c>
      <c r="D290" s="14" t="s">
        <v>103</v>
      </c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>
        <v>1</v>
      </c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  <c r="DK290" s="14"/>
      <c r="DL290" s="14"/>
      <c r="DM290" s="14"/>
      <c r="DN290" s="14"/>
      <c r="DO290" s="14"/>
      <c r="DP290" s="55">
        <v>0</v>
      </c>
      <c r="DQ290" s="46">
        <v>3</v>
      </c>
      <c r="DR290" s="16">
        <v>1</v>
      </c>
      <c r="DS290" s="43">
        <f>PRODUCT(Таблица1[[#This Row],[РЕЙТИНГ НТЛ]:[РЕГ НТЛ]])</f>
        <v>3</v>
      </c>
      <c r="DT290" s="74">
        <f>SUM(Таблица1[[#This Row],[РЕЙТИНГ DPT]:[РЕЙТИНГ НТЛ]])</f>
        <v>3</v>
      </c>
    </row>
    <row r="291" spans="1:124" x14ac:dyDescent="0.25">
      <c r="A291" s="13">
        <v>123</v>
      </c>
      <c r="B291" s="14" t="s">
        <v>364</v>
      </c>
      <c r="C291" s="14" t="s">
        <v>102</v>
      </c>
      <c r="D291" s="14" t="s">
        <v>103</v>
      </c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>
        <v>2</v>
      </c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  <c r="DK291" s="14"/>
      <c r="DL291" s="14"/>
      <c r="DM291" s="14"/>
      <c r="DN291" s="14"/>
      <c r="DO291" s="14"/>
      <c r="DP291" s="55">
        <v>0</v>
      </c>
      <c r="DQ291" s="46">
        <v>2</v>
      </c>
      <c r="DR291" s="31">
        <v>1</v>
      </c>
      <c r="DS291" s="43">
        <f>PRODUCT(Таблица1[[#This Row],[РЕЙТИНГ НТЛ]:[РЕГ НТЛ]])</f>
        <v>2</v>
      </c>
      <c r="DT291" s="74">
        <f>SUM(Таблица1[[#This Row],[РЕЙТИНГ DPT]:[РЕЙТИНГ НТЛ]])</f>
        <v>2</v>
      </c>
    </row>
    <row r="292" spans="1:124" x14ac:dyDescent="0.25">
      <c r="A292" s="13">
        <v>108</v>
      </c>
      <c r="B292" s="14" t="s">
        <v>329</v>
      </c>
      <c r="C292" s="14" t="s">
        <v>102</v>
      </c>
      <c r="D292" s="14" t="s">
        <v>103</v>
      </c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>
        <v>3</v>
      </c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  <c r="DK292" s="14"/>
      <c r="DL292" s="14"/>
      <c r="DM292" s="14"/>
      <c r="DN292" s="14"/>
      <c r="DO292" s="14"/>
      <c r="DP292" s="55">
        <v>0</v>
      </c>
      <c r="DQ292" s="46">
        <v>2</v>
      </c>
      <c r="DR292" s="16">
        <v>1</v>
      </c>
      <c r="DS292" s="43">
        <f>PRODUCT(Таблица1[[#This Row],[РЕЙТИНГ НТЛ]:[РЕГ НТЛ]])</f>
        <v>2</v>
      </c>
      <c r="DT292" s="74">
        <f>SUM(Таблица1[[#This Row],[РЕЙТИНГ DPT]:[РЕЙТИНГ НТЛ]])</f>
        <v>2</v>
      </c>
    </row>
    <row r="293" spans="1:124" x14ac:dyDescent="0.25">
      <c r="A293" s="13">
        <v>107</v>
      </c>
      <c r="B293" s="14" t="s">
        <v>328</v>
      </c>
      <c r="C293" s="14" t="s">
        <v>102</v>
      </c>
      <c r="D293" s="14" t="s">
        <v>103</v>
      </c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>
        <v>4</v>
      </c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  <c r="DK293" s="14"/>
      <c r="DL293" s="14"/>
      <c r="DM293" s="14"/>
      <c r="DN293" s="14"/>
      <c r="DO293" s="14"/>
      <c r="DP293" s="55">
        <v>0</v>
      </c>
      <c r="DQ293" s="49">
        <v>1</v>
      </c>
      <c r="DR293" s="16">
        <v>1</v>
      </c>
      <c r="DS293" s="43">
        <f>PRODUCT(Таблица1[[#This Row],[РЕЙТИНГ НТЛ]:[РЕГ НТЛ]])</f>
        <v>1</v>
      </c>
      <c r="DT293" s="74">
        <f>SUM(Таблица1[[#This Row],[РЕЙТИНГ DPT]:[РЕЙТИНГ НТЛ]])</f>
        <v>1</v>
      </c>
    </row>
    <row r="294" spans="1:124" x14ac:dyDescent="0.25">
      <c r="A294" s="13">
        <v>125</v>
      </c>
      <c r="B294" s="14" t="s">
        <v>326</v>
      </c>
      <c r="C294" s="14" t="s">
        <v>106</v>
      </c>
      <c r="D294" s="14" t="s">
        <v>186</v>
      </c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>
        <v>5</v>
      </c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  <c r="DK294" s="14"/>
      <c r="DL294" s="14"/>
      <c r="DM294" s="14"/>
      <c r="DN294" s="14"/>
      <c r="DO294" s="14"/>
      <c r="DP294" s="55">
        <v>0</v>
      </c>
      <c r="DQ294" s="49">
        <v>1</v>
      </c>
      <c r="DR294" s="16">
        <v>1</v>
      </c>
      <c r="DS294" s="43">
        <f>PRODUCT(Таблица1[[#This Row],[РЕЙТИНГ НТЛ]:[РЕГ НТЛ]])</f>
        <v>1</v>
      </c>
      <c r="DT294" s="74">
        <f>SUM(Таблица1[[#This Row],[РЕЙТИНГ DPT]:[РЕЙТИНГ НТЛ]])</f>
        <v>1</v>
      </c>
    </row>
    <row r="295" spans="1:124" x14ac:dyDescent="0.25">
      <c r="A295" s="13">
        <v>118</v>
      </c>
      <c r="B295" s="14" t="s">
        <v>332</v>
      </c>
      <c r="C295" s="14" t="s">
        <v>104</v>
      </c>
      <c r="D295" s="14" t="s">
        <v>105</v>
      </c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>
        <v>6</v>
      </c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55">
        <v>0</v>
      </c>
      <c r="DQ295" s="46">
        <v>1</v>
      </c>
      <c r="DR295" s="16">
        <v>1</v>
      </c>
      <c r="DS295" s="43">
        <f>PRODUCT(Таблица1[[#This Row],[РЕЙТИНГ НТЛ]:[РЕГ НТЛ]])</f>
        <v>1</v>
      </c>
      <c r="DT295" s="74">
        <f>SUM(Таблица1[[#This Row],[РЕЙТИНГ DPT]:[РЕЙТИНГ НТЛ]])</f>
        <v>1</v>
      </c>
    </row>
    <row r="296" spans="1:124" x14ac:dyDescent="0.25">
      <c r="A296" s="13">
        <v>120</v>
      </c>
      <c r="B296" s="14" t="s">
        <v>344</v>
      </c>
      <c r="C296" s="14" t="s">
        <v>106</v>
      </c>
      <c r="D296" s="14" t="s">
        <v>107</v>
      </c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>
        <v>7</v>
      </c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  <c r="DK296" s="14"/>
      <c r="DL296" s="14"/>
      <c r="DM296" s="14"/>
      <c r="DN296" s="14"/>
      <c r="DO296" s="14"/>
      <c r="DP296" s="55">
        <v>0</v>
      </c>
      <c r="DQ296" s="66">
        <v>0</v>
      </c>
      <c r="DR296" s="16">
        <v>1</v>
      </c>
      <c r="DS296" s="43">
        <f>PRODUCT(Таблица1[[#This Row],[РЕЙТИНГ НТЛ]:[РЕГ НТЛ]])</f>
        <v>0</v>
      </c>
      <c r="DT296" s="74">
        <f>SUM(Таблица1[[#This Row],[РЕЙТИНГ DPT]:[РЕЙТИНГ НТЛ]])</f>
        <v>0</v>
      </c>
    </row>
    <row r="297" spans="1:124" x14ac:dyDescent="0.25">
      <c r="A297" s="13">
        <v>243</v>
      </c>
      <c r="B297" s="14" t="s">
        <v>331</v>
      </c>
      <c r="C297" s="14" t="s">
        <v>111</v>
      </c>
      <c r="D297" s="14" t="s">
        <v>112</v>
      </c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>
        <v>8</v>
      </c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  <c r="DK297" s="14"/>
      <c r="DL297" s="14"/>
      <c r="DM297" s="14"/>
      <c r="DN297" s="14"/>
      <c r="DO297" s="14"/>
      <c r="DP297" s="55">
        <v>0</v>
      </c>
      <c r="DQ297" s="66">
        <v>0</v>
      </c>
      <c r="DR297" s="16">
        <v>1</v>
      </c>
      <c r="DS297" s="43">
        <f>PRODUCT(Таблица1[[#This Row],[РЕЙТИНГ НТЛ]:[РЕГ НТЛ]])</f>
        <v>0</v>
      </c>
      <c r="DT297" s="74">
        <f>SUM(Таблица1[[#This Row],[РЕЙТИНГ DPT]:[РЕЙТИНГ НТЛ]])</f>
        <v>0</v>
      </c>
    </row>
    <row r="298" spans="1:124" x14ac:dyDescent="0.25">
      <c r="A298" s="13">
        <v>109</v>
      </c>
      <c r="B298" s="14" t="s">
        <v>343</v>
      </c>
      <c r="C298" s="14" t="s">
        <v>116</v>
      </c>
      <c r="D298" s="14" t="s">
        <v>192</v>
      </c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>
        <v>9</v>
      </c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  <c r="DK298" s="14"/>
      <c r="DL298" s="14"/>
      <c r="DM298" s="14"/>
      <c r="DN298" s="14"/>
      <c r="DO298" s="14"/>
      <c r="DP298" s="55">
        <v>0</v>
      </c>
      <c r="DQ298" s="66">
        <v>0</v>
      </c>
      <c r="DR298" s="16">
        <v>0</v>
      </c>
      <c r="DS298" s="43">
        <f>PRODUCT(Таблица1[[#This Row],[РЕЙТИНГ НТЛ]:[РЕГ НТЛ]])</f>
        <v>0</v>
      </c>
      <c r="DT298" s="74">
        <f>SUM(Таблица1[[#This Row],[РЕЙТИНГ DPT]:[РЕЙТИНГ НТЛ]])</f>
        <v>0</v>
      </c>
    </row>
    <row r="299" spans="1:124" x14ac:dyDescent="0.25">
      <c r="A299" s="13">
        <v>79</v>
      </c>
      <c r="B299" s="14" t="s">
        <v>429</v>
      </c>
      <c r="C299" s="14" t="s">
        <v>111</v>
      </c>
      <c r="D299" s="14" t="s">
        <v>112</v>
      </c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>
        <v>1</v>
      </c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  <c r="DK299" s="14"/>
      <c r="DL299" s="14"/>
      <c r="DM299" s="14"/>
      <c r="DN299" s="14"/>
      <c r="DO299" s="14"/>
      <c r="DP299" s="55">
        <v>0</v>
      </c>
      <c r="DQ299" s="49">
        <v>6</v>
      </c>
      <c r="DR299" s="16">
        <v>0.5</v>
      </c>
      <c r="DS299" s="43">
        <f>PRODUCT(Таблица1[[#This Row],[РЕЙТИНГ НТЛ]:[РЕГ НТЛ]])</f>
        <v>3</v>
      </c>
      <c r="DT299" s="74">
        <f>SUM(Таблица1[[#This Row],[РЕЙТИНГ DPT]:[РЕЙТИНГ НТЛ]])</f>
        <v>6</v>
      </c>
    </row>
    <row r="300" spans="1:124" x14ac:dyDescent="0.25">
      <c r="A300" s="13">
        <v>45</v>
      </c>
      <c r="B300" s="14" t="s">
        <v>430</v>
      </c>
      <c r="C300" s="14" t="s">
        <v>104</v>
      </c>
      <c r="D300" s="14" t="s">
        <v>105</v>
      </c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>
        <v>2</v>
      </c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  <c r="DK300" s="14"/>
      <c r="DL300" s="14"/>
      <c r="DM300" s="14"/>
      <c r="DN300" s="14"/>
      <c r="DO300" s="14"/>
      <c r="DP300" s="55">
        <v>0</v>
      </c>
      <c r="DQ300" s="49">
        <v>4</v>
      </c>
      <c r="DR300" s="16">
        <v>1</v>
      </c>
      <c r="DS300" s="43">
        <f>PRODUCT(Таблица1[[#This Row],[РЕЙТИНГ НТЛ]:[РЕГ НТЛ]])</f>
        <v>4</v>
      </c>
      <c r="DT300" s="74">
        <f>SUM(Таблица1[[#This Row],[РЕЙТИНГ DPT]:[РЕЙТИНГ НТЛ]])</f>
        <v>4</v>
      </c>
    </row>
    <row r="301" spans="1:124" x14ac:dyDescent="0.25">
      <c r="A301" s="21">
        <v>87</v>
      </c>
      <c r="B301" s="18" t="s">
        <v>423</v>
      </c>
      <c r="C301" s="14" t="s">
        <v>102</v>
      </c>
      <c r="D301" s="18" t="s">
        <v>103</v>
      </c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  <c r="BK301" s="18"/>
      <c r="BL301" s="18"/>
      <c r="BM301" s="18">
        <v>3</v>
      </c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18"/>
      <c r="CF301" s="18"/>
      <c r="CG301" s="18"/>
      <c r="CH301" s="18"/>
      <c r="CI301" s="18"/>
      <c r="CJ301" s="18"/>
      <c r="CK301" s="18"/>
      <c r="CL301" s="18"/>
      <c r="CM301" s="18"/>
      <c r="CN301" s="18"/>
      <c r="CO301" s="18"/>
      <c r="CP301" s="18"/>
      <c r="CQ301" s="18"/>
      <c r="CR301" s="18"/>
      <c r="CS301" s="18"/>
      <c r="CT301" s="18"/>
      <c r="CU301" s="18"/>
      <c r="CV301" s="18"/>
      <c r="CW301" s="18"/>
      <c r="CX301" s="18"/>
      <c r="CY301" s="18"/>
      <c r="CZ301" s="18"/>
      <c r="DA301" s="18"/>
      <c r="DB301" s="18"/>
      <c r="DC301" s="18"/>
      <c r="DD301" s="18"/>
      <c r="DE301" s="18"/>
      <c r="DF301" s="18"/>
      <c r="DG301" s="18"/>
      <c r="DH301" s="18"/>
      <c r="DI301" s="18"/>
      <c r="DJ301" s="18"/>
      <c r="DK301" s="18"/>
      <c r="DL301" s="18"/>
      <c r="DM301" s="18"/>
      <c r="DN301" s="18"/>
      <c r="DO301" s="18"/>
      <c r="DP301" s="55">
        <v>0</v>
      </c>
      <c r="DQ301" s="51">
        <v>4</v>
      </c>
      <c r="DR301" s="16">
        <v>1</v>
      </c>
      <c r="DS301" s="44">
        <f>PRODUCT(Таблица1[[#This Row],[РЕЙТИНГ НТЛ]:[РЕГ НТЛ]])</f>
        <v>4</v>
      </c>
      <c r="DT301" s="74">
        <f>SUM(Таблица1[[#This Row],[РЕЙТИНГ DPT]:[РЕЙТИНГ НТЛ]])</f>
        <v>4</v>
      </c>
    </row>
    <row r="302" spans="1:124" x14ac:dyDescent="0.25">
      <c r="A302" s="13">
        <v>126</v>
      </c>
      <c r="B302" s="14" t="s">
        <v>334</v>
      </c>
      <c r="C302" s="14" t="s">
        <v>102</v>
      </c>
      <c r="D302" s="14" t="s">
        <v>103</v>
      </c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>
        <v>1</v>
      </c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  <c r="DK302" s="14"/>
      <c r="DL302" s="14"/>
      <c r="DM302" s="14"/>
      <c r="DN302" s="14"/>
      <c r="DO302" s="14"/>
      <c r="DP302" s="55">
        <v>0</v>
      </c>
      <c r="DQ302" s="49">
        <v>3</v>
      </c>
      <c r="DR302" s="16">
        <v>1</v>
      </c>
      <c r="DS302" s="43">
        <f>PRODUCT(Таблица1[[#This Row],[РЕЙТИНГ НТЛ]:[РЕГ НТЛ]])</f>
        <v>3</v>
      </c>
      <c r="DT302" s="74">
        <f>SUM(Таблица1[[#This Row],[РЕЙТИНГ DPT]:[РЕЙТИНГ НТЛ]])</f>
        <v>3</v>
      </c>
    </row>
    <row r="303" spans="1:124" x14ac:dyDescent="0.25">
      <c r="A303" s="13">
        <v>108</v>
      </c>
      <c r="B303" s="14" t="s">
        <v>329</v>
      </c>
      <c r="C303" s="14" t="s">
        <v>102</v>
      </c>
      <c r="D303" s="14" t="s">
        <v>103</v>
      </c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>
        <v>2</v>
      </c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  <c r="DK303" s="14"/>
      <c r="DL303" s="14"/>
      <c r="DM303" s="14"/>
      <c r="DN303" s="14"/>
      <c r="DO303" s="14"/>
      <c r="DP303" s="55">
        <v>0</v>
      </c>
      <c r="DQ303" s="49">
        <v>2</v>
      </c>
      <c r="DR303" s="16">
        <v>1</v>
      </c>
      <c r="DS303" s="43">
        <f>PRODUCT(Таблица1[[#This Row],[РЕЙТИНГ НТЛ]:[РЕГ НТЛ]])</f>
        <v>2</v>
      </c>
      <c r="DT303" s="74">
        <f>SUM(Таблица1[[#This Row],[РЕЙТИНГ DPT]:[РЕЙТИНГ НТЛ]])</f>
        <v>2</v>
      </c>
    </row>
    <row r="304" spans="1:124" x14ac:dyDescent="0.25">
      <c r="A304" s="21">
        <v>98</v>
      </c>
      <c r="B304" s="18" t="s">
        <v>330</v>
      </c>
      <c r="C304" s="14" t="s">
        <v>104</v>
      </c>
      <c r="D304" s="18" t="s">
        <v>105</v>
      </c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  <c r="BK304" s="18"/>
      <c r="BL304" s="18">
        <v>3</v>
      </c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18"/>
      <c r="CF304" s="18"/>
      <c r="CG304" s="18"/>
      <c r="CH304" s="18"/>
      <c r="CI304" s="18"/>
      <c r="CJ304" s="18"/>
      <c r="CK304" s="18"/>
      <c r="CL304" s="18"/>
      <c r="CM304" s="18"/>
      <c r="CN304" s="18"/>
      <c r="CO304" s="18"/>
      <c r="CP304" s="18"/>
      <c r="CQ304" s="18"/>
      <c r="CR304" s="18"/>
      <c r="CS304" s="18"/>
      <c r="CT304" s="18"/>
      <c r="CU304" s="18"/>
      <c r="CV304" s="18"/>
      <c r="CW304" s="18"/>
      <c r="CX304" s="18"/>
      <c r="CY304" s="18"/>
      <c r="CZ304" s="18"/>
      <c r="DA304" s="18"/>
      <c r="DB304" s="18"/>
      <c r="DC304" s="18"/>
      <c r="DD304" s="18"/>
      <c r="DE304" s="18"/>
      <c r="DF304" s="18"/>
      <c r="DG304" s="18"/>
      <c r="DH304" s="18"/>
      <c r="DI304" s="18"/>
      <c r="DJ304" s="18"/>
      <c r="DK304" s="18"/>
      <c r="DL304" s="18"/>
      <c r="DM304" s="18"/>
      <c r="DN304" s="18"/>
      <c r="DO304" s="18"/>
      <c r="DP304" s="55">
        <v>0</v>
      </c>
      <c r="DQ304" s="52">
        <v>2</v>
      </c>
      <c r="DR304" s="16">
        <v>1</v>
      </c>
      <c r="DS304" s="44">
        <f>PRODUCT(Таблица1[[#This Row],[РЕЙТИНГ НТЛ]:[РЕГ НТЛ]])</f>
        <v>2</v>
      </c>
      <c r="DT304" s="74">
        <f>SUM(Таблица1[[#This Row],[РЕЙТИНГ DPT]:[РЕЙТИНГ НТЛ]])</f>
        <v>2</v>
      </c>
    </row>
    <row r="305" spans="1:124" x14ac:dyDescent="0.25">
      <c r="A305" s="13">
        <v>107</v>
      </c>
      <c r="B305" s="14" t="s">
        <v>328</v>
      </c>
      <c r="C305" s="14" t="s">
        <v>102</v>
      </c>
      <c r="D305" s="14" t="s">
        <v>103</v>
      </c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>
        <v>4</v>
      </c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  <c r="DK305" s="14"/>
      <c r="DL305" s="14"/>
      <c r="DM305" s="14"/>
      <c r="DN305" s="14"/>
      <c r="DO305" s="14"/>
      <c r="DP305" s="55">
        <v>0</v>
      </c>
      <c r="DQ305" s="46">
        <v>1</v>
      </c>
      <c r="DR305" s="42">
        <v>1</v>
      </c>
      <c r="DS305" s="43">
        <f>PRODUCT(Таблица1[[#This Row],[РЕЙТИНГ НТЛ]:[РЕГ НТЛ]])</f>
        <v>1</v>
      </c>
      <c r="DT305" s="74">
        <f>SUM(Таблица1[[#This Row],[РЕЙТИНГ DPT]:[РЕЙТИНГ НТЛ]])</f>
        <v>1</v>
      </c>
    </row>
    <row r="306" spans="1:124" x14ac:dyDescent="0.25">
      <c r="A306" s="13">
        <v>123</v>
      </c>
      <c r="B306" s="14" t="s">
        <v>364</v>
      </c>
      <c r="C306" s="14" t="s">
        <v>102</v>
      </c>
      <c r="D306" s="14" t="s">
        <v>103</v>
      </c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>
        <v>5</v>
      </c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  <c r="DK306" s="14"/>
      <c r="DL306" s="14"/>
      <c r="DM306" s="14"/>
      <c r="DN306" s="14"/>
      <c r="DO306" s="14"/>
      <c r="DP306" s="55">
        <v>0</v>
      </c>
      <c r="DQ306" s="46">
        <v>1</v>
      </c>
      <c r="DR306" s="31">
        <v>1</v>
      </c>
      <c r="DS306" s="43">
        <f>PRODUCT(Таблица1[[#This Row],[РЕЙТИНГ НТЛ]:[РЕГ НТЛ]])</f>
        <v>1</v>
      </c>
      <c r="DT306" s="74">
        <f>SUM(Таблица1[[#This Row],[РЕЙТИНГ DPT]:[РЕЙТИНГ НТЛ]])</f>
        <v>1</v>
      </c>
    </row>
    <row r="307" spans="1:124" x14ac:dyDescent="0.25">
      <c r="A307" s="13">
        <v>85</v>
      </c>
      <c r="B307" s="14" t="s">
        <v>365</v>
      </c>
      <c r="C307" s="14" t="s">
        <v>102</v>
      </c>
      <c r="D307" s="14" t="s">
        <v>103</v>
      </c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>
        <v>6</v>
      </c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  <c r="DK307" s="14"/>
      <c r="DL307" s="14"/>
      <c r="DM307" s="14"/>
      <c r="DN307" s="14"/>
      <c r="DO307" s="14"/>
      <c r="DP307" s="55">
        <v>0</v>
      </c>
      <c r="DQ307" s="46">
        <v>1</v>
      </c>
      <c r="DR307" s="16">
        <v>0</v>
      </c>
      <c r="DS307" s="43">
        <f>PRODUCT(Таблица1[[#This Row],[РЕЙТИНГ НТЛ]:[РЕГ НТЛ]])</f>
        <v>0</v>
      </c>
      <c r="DT307" s="74">
        <f>SUM(Таблица1[[#This Row],[РЕЙТИНГ DPT]:[РЕЙТИНГ НТЛ]])</f>
        <v>1</v>
      </c>
    </row>
    <row r="308" spans="1:124" x14ac:dyDescent="0.25">
      <c r="A308" s="13">
        <v>116</v>
      </c>
      <c r="B308" s="14" t="s">
        <v>367</v>
      </c>
      <c r="C308" s="14" t="s">
        <v>190</v>
      </c>
      <c r="D308" s="14" t="s">
        <v>185</v>
      </c>
      <c r="E308" s="25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>
        <v>7</v>
      </c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  <c r="DK308" s="14"/>
      <c r="DL308" s="14"/>
      <c r="DM308" s="14"/>
      <c r="DN308" s="14"/>
      <c r="DO308" s="14"/>
      <c r="DP308" s="55">
        <v>0</v>
      </c>
      <c r="DQ308" s="66">
        <v>0</v>
      </c>
      <c r="DR308" s="16">
        <v>0</v>
      </c>
      <c r="DS308" s="43">
        <f>PRODUCT(Таблица1[[#This Row],[РЕЙТИНГ НТЛ]:[РЕГ НТЛ]])</f>
        <v>0</v>
      </c>
      <c r="DT308" s="74">
        <f>SUM(Таблица1[[#This Row],[РЕЙТИНГ DPT]:[РЕЙТИНГ НТЛ]])</f>
        <v>0</v>
      </c>
    </row>
    <row r="309" spans="1:124" x14ac:dyDescent="0.25">
      <c r="A309" s="13">
        <v>88</v>
      </c>
      <c r="B309" s="14" t="s">
        <v>341</v>
      </c>
      <c r="C309" s="14" t="s">
        <v>102</v>
      </c>
      <c r="D309" s="14" t="s">
        <v>103</v>
      </c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 t="s">
        <v>149</v>
      </c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  <c r="DK309" s="14"/>
      <c r="DL309" s="14"/>
      <c r="DM309" s="14"/>
      <c r="DN309" s="14"/>
      <c r="DO309" s="14"/>
      <c r="DP309" s="55">
        <v>0</v>
      </c>
      <c r="DQ309" s="66">
        <v>0</v>
      </c>
      <c r="DR309" s="16">
        <v>1</v>
      </c>
      <c r="DS309" s="43">
        <f>PRODUCT(Таблица1[[#This Row],[РЕЙТИНГ НТЛ]:[РЕГ НТЛ]])</f>
        <v>0</v>
      </c>
      <c r="DT309" s="74">
        <f>SUM(Таблица1[[#This Row],[РЕЙТИНГ DPT]:[РЕЙТИНГ НТЛ]])</f>
        <v>0</v>
      </c>
    </row>
    <row r="310" spans="1:124" x14ac:dyDescent="0.25">
      <c r="A310" s="21">
        <v>243</v>
      </c>
      <c r="B310" s="14" t="s">
        <v>331</v>
      </c>
      <c r="C310" s="14" t="s">
        <v>111</v>
      </c>
      <c r="D310" s="18" t="s">
        <v>112</v>
      </c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D310" s="18"/>
      <c r="BE310" s="18"/>
      <c r="BF310" s="18"/>
      <c r="BG310" s="18"/>
      <c r="BH310" s="18"/>
      <c r="BI310" s="18"/>
      <c r="BJ310" s="18"/>
      <c r="BK310" s="18"/>
      <c r="BL310" s="18" t="s">
        <v>149</v>
      </c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18"/>
      <c r="CF310" s="18"/>
      <c r="CG310" s="18"/>
      <c r="CH310" s="18"/>
      <c r="CI310" s="18"/>
      <c r="CJ310" s="18"/>
      <c r="CK310" s="18"/>
      <c r="CL310" s="18"/>
      <c r="CM310" s="18"/>
      <c r="CN310" s="18"/>
      <c r="CO310" s="18"/>
      <c r="CP310" s="18"/>
      <c r="CQ310" s="18"/>
      <c r="CR310" s="18"/>
      <c r="CS310" s="18"/>
      <c r="CT310" s="18"/>
      <c r="CU310" s="18"/>
      <c r="CV310" s="18"/>
      <c r="CW310" s="18"/>
      <c r="CX310" s="18"/>
      <c r="CY310" s="18"/>
      <c r="CZ310" s="18"/>
      <c r="DA310" s="18"/>
      <c r="DB310" s="18"/>
      <c r="DC310" s="18"/>
      <c r="DD310" s="18"/>
      <c r="DE310" s="18"/>
      <c r="DF310" s="18"/>
      <c r="DG310" s="18"/>
      <c r="DH310" s="18"/>
      <c r="DI310" s="18"/>
      <c r="DJ310" s="18"/>
      <c r="DK310" s="18"/>
      <c r="DL310" s="18"/>
      <c r="DM310" s="18"/>
      <c r="DN310" s="18"/>
      <c r="DO310" s="18"/>
      <c r="DP310" s="55">
        <v>0</v>
      </c>
      <c r="DQ310" s="66">
        <v>0</v>
      </c>
      <c r="DR310" s="16">
        <v>1</v>
      </c>
      <c r="DS310" s="44">
        <f>PRODUCT(Таблица1[[#This Row],[РЕЙТИНГ НТЛ]:[РЕГ НТЛ]])</f>
        <v>0</v>
      </c>
      <c r="DT310" s="74">
        <f>SUM(Таблица1[[#This Row],[РЕЙТИНГ DPT]:[РЕЙТИНГ НТЛ]])</f>
        <v>0</v>
      </c>
    </row>
    <row r="311" spans="1:124" x14ac:dyDescent="0.25">
      <c r="A311" s="13">
        <v>105</v>
      </c>
      <c r="B311" s="14" t="s">
        <v>366</v>
      </c>
      <c r="C311" s="14" t="s">
        <v>190</v>
      </c>
      <c r="D311" s="14" t="s">
        <v>185</v>
      </c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 t="s">
        <v>150</v>
      </c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  <c r="DK311" s="14"/>
      <c r="DL311" s="14"/>
      <c r="DM311" s="14"/>
      <c r="DN311" s="14"/>
      <c r="DO311" s="14"/>
      <c r="DP311" s="55">
        <v>0</v>
      </c>
      <c r="DQ311" s="66">
        <v>0</v>
      </c>
      <c r="DR311" s="16">
        <v>0</v>
      </c>
      <c r="DS311" s="43">
        <f>PRODUCT(Таблица1[[#This Row],[РЕЙТИНГ НТЛ]:[РЕГ НТЛ]])</f>
        <v>0</v>
      </c>
      <c r="DT311" s="74">
        <f>SUM(Таблица1[[#This Row],[РЕЙТИНГ DPT]:[РЕЙТИНГ НТЛ]])</f>
        <v>0</v>
      </c>
    </row>
    <row r="312" spans="1:124" x14ac:dyDescent="0.25">
      <c r="A312" s="13">
        <v>113</v>
      </c>
      <c r="B312" s="14" t="s">
        <v>335</v>
      </c>
      <c r="C312" s="14" t="s">
        <v>116</v>
      </c>
      <c r="D312" s="14" t="s">
        <v>148</v>
      </c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 t="s">
        <v>150</v>
      </c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  <c r="DK312" s="14"/>
      <c r="DL312" s="14"/>
      <c r="DM312" s="14"/>
      <c r="DN312" s="14"/>
      <c r="DO312" s="14"/>
      <c r="DP312" s="55">
        <v>0</v>
      </c>
      <c r="DQ312" s="66">
        <v>0</v>
      </c>
      <c r="DR312" s="16">
        <v>0</v>
      </c>
      <c r="DS312" s="43">
        <f>PRODUCT(Таблица1[[#This Row],[РЕЙТИНГ НТЛ]:[РЕГ НТЛ]])</f>
        <v>0</v>
      </c>
      <c r="DT312" s="74">
        <f>SUM(Таблица1[[#This Row],[РЕЙТИНГ DPT]:[РЕЙТИНГ НТЛ]])</f>
        <v>0</v>
      </c>
    </row>
    <row r="313" spans="1:124" x14ac:dyDescent="0.25">
      <c r="A313" s="13">
        <v>92</v>
      </c>
      <c r="B313" s="14" t="s">
        <v>368</v>
      </c>
      <c r="C313" s="14" t="s">
        <v>102</v>
      </c>
      <c r="D313" s="14" t="s">
        <v>103</v>
      </c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 t="s">
        <v>196</v>
      </c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  <c r="DK313" s="14"/>
      <c r="DL313" s="14"/>
      <c r="DM313" s="14"/>
      <c r="DN313" s="14"/>
      <c r="DO313" s="14"/>
      <c r="DP313" s="55">
        <v>0</v>
      </c>
      <c r="DQ313" s="66">
        <v>0</v>
      </c>
      <c r="DR313" s="31">
        <v>1</v>
      </c>
      <c r="DS313" s="43">
        <f>PRODUCT(Таблица1[[#This Row],[РЕЙТИНГ НТЛ]:[РЕГ НТЛ]])</f>
        <v>0</v>
      </c>
      <c r="DT313" s="74">
        <f>SUM(Таблица1[[#This Row],[РЕЙТИНГ DPT]:[РЕЙТИНГ НТЛ]])</f>
        <v>0</v>
      </c>
    </row>
    <row r="314" spans="1:124" x14ac:dyDescent="0.25">
      <c r="A314" s="13">
        <v>78</v>
      </c>
      <c r="B314" s="14" t="s">
        <v>351</v>
      </c>
      <c r="C314" s="14" t="s">
        <v>111</v>
      </c>
      <c r="D314" s="14" t="s">
        <v>112</v>
      </c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 t="s">
        <v>196</v>
      </c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  <c r="DK314" s="14"/>
      <c r="DL314" s="14"/>
      <c r="DM314" s="14"/>
      <c r="DN314" s="14"/>
      <c r="DO314" s="14"/>
      <c r="DP314" s="55">
        <v>0</v>
      </c>
      <c r="DQ314" s="66">
        <v>0</v>
      </c>
      <c r="DR314" s="16">
        <v>1</v>
      </c>
      <c r="DS314" s="43">
        <f>PRODUCT(Таблица1[[#This Row],[РЕЙТИНГ НТЛ]:[РЕГ НТЛ]])</f>
        <v>0</v>
      </c>
      <c r="DT314" s="74">
        <f>SUM(Таблица1[[#This Row],[РЕЙТИНГ DPT]:[РЕЙТИНГ НТЛ]])</f>
        <v>0</v>
      </c>
    </row>
    <row r="315" spans="1:124" x14ac:dyDescent="0.25">
      <c r="A315" s="21">
        <v>117</v>
      </c>
      <c r="B315" s="18" t="s">
        <v>339</v>
      </c>
      <c r="C315" s="14" t="s">
        <v>111</v>
      </c>
      <c r="D315" s="18" t="s">
        <v>112</v>
      </c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  <c r="BI315" s="18"/>
      <c r="BJ315" s="18"/>
      <c r="BK315" s="18"/>
      <c r="BL315" s="18" t="s">
        <v>196</v>
      </c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18"/>
      <c r="CF315" s="18"/>
      <c r="CG315" s="18"/>
      <c r="CH315" s="18"/>
      <c r="CI315" s="18"/>
      <c r="CJ315" s="18"/>
      <c r="CK315" s="18"/>
      <c r="CL315" s="18"/>
      <c r="CM315" s="18"/>
      <c r="CN315" s="18"/>
      <c r="CO315" s="18"/>
      <c r="CP315" s="18"/>
      <c r="CQ315" s="18"/>
      <c r="CR315" s="18"/>
      <c r="CS315" s="18"/>
      <c r="CT315" s="18"/>
      <c r="CU315" s="18"/>
      <c r="CV315" s="18"/>
      <c r="CW315" s="18"/>
      <c r="CX315" s="18"/>
      <c r="CY315" s="18"/>
      <c r="CZ315" s="18"/>
      <c r="DA315" s="18"/>
      <c r="DB315" s="18"/>
      <c r="DC315" s="18"/>
      <c r="DD315" s="18"/>
      <c r="DE315" s="18"/>
      <c r="DF315" s="18"/>
      <c r="DG315" s="18"/>
      <c r="DH315" s="18"/>
      <c r="DI315" s="18"/>
      <c r="DJ315" s="18"/>
      <c r="DK315" s="18"/>
      <c r="DL315" s="18"/>
      <c r="DM315" s="18"/>
      <c r="DN315" s="18"/>
      <c r="DO315" s="18"/>
      <c r="DP315" s="55">
        <v>0</v>
      </c>
      <c r="DQ315" s="66">
        <v>0</v>
      </c>
      <c r="DR315" s="35">
        <v>1</v>
      </c>
      <c r="DS315" s="44">
        <f>PRODUCT(Таблица1[[#This Row],[РЕЙТИНГ НТЛ]:[РЕГ НТЛ]])</f>
        <v>0</v>
      </c>
      <c r="DT315" s="74">
        <f>SUM(Таблица1[[#This Row],[РЕЙТИНГ DPT]:[РЕЙТИНГ НТЛ]])</f>
        <v>0</v>
      </c>
    </row>
    <row r="316" spans="1:124" x14ac:dyDescent="0.25">
      <c r="A316" s="13">
        <v>242</v>
      </c>
      <c r="B316" s="14" t="s">
        <v>357</v>
      </c>
      <c r="C316" s="14" t="s">
        <v>111</v>
      </c>
      <c r="D316" s="14" t="s">
        <v>112</v>
      </c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 t="s">
        <v>196</v>
      </c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  <c r="DK316" s="14"/>
      <c r="DL316" s="14"/>
      <c r="DM316" s="14"/>
      <c r="DN316" s="14"/>
      <c r="DO316" s="14"/>
      <c r="DP316" s="55">
        <v>0</v>
      </c>
      <c r="DQ316" s="66">
        <v>0</v>
      </c>
      <c r="DR316" s="16">
        <v>0</v>
      </c>
      <c r="DS316" s="43">
        <f>PRODUCT(Таблица1[[#This Row],[РЕЙТИНГ НТЛ]:[РЕГ НТЛ]])</f>
        <v>0</v>
      </c>
      <c r="DT316" s="74">
        <f>SUM(Таблица1[[#This Row],[РЕЙТИНГ DPT]:[РЕЙТИНГ НТЛ]])</f>
        <v>0</v>
      </c>
    </row>
    <row r="317" spans="1:124" x14ac:dyDescent="0.25">
      <c r="A317" s="13">
        <v>252</v>
      </c>
      <c r="B317" s="14" t="s">
        <v>362</v>
      </c>
      <c r="C317" s="14" t="s">
        <v>102</v>
      </c>
      <c r="D317" s="14" t="s">
        <v>103</v>
      </c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20"/>
      <c r="X317" s="20"/>
      <c r="Y317" s="20"/>
      <c r="Z317" s="20"/>
      <c r="AA317" s="14"/>
      <c r="AB317" s="23"/>
      <c r="AC317" s="24"/>
      <c r="AD317" s="24"/>
      <c r="AE317" s="2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 t="s">
        <v>175</v>
      </c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  <c r="DK317" s="14"/>
      <c r="DL317" s="14"/>
      <c r="DM317" s="14"/>
      <c r="DN317" s="14"/>
      <c r="DO317" s="14"/>
      <c r="DP317" s="55">
        <v>0</v>
      </c>
      <c r="DQ317" s="66">
        <v>0</v>
      </c>
      <c r="DR317" s="16">
        <v>1</v>
      </c>
      <c r="DS317" s="43">
        <f>PRODUCT(Таблица1[[#This Row],[РЕЙТИНГ НТЛ]:[РЕГ НТЛ]])</f>
        <v>0</v>
      </c>
      <c r="DT317" s="74">
        <f>SUM(Таблица1[[#This Row],[РЕЙТИНГ DPT]:[РЕЙТИНГ НТЛ]])</f>
        <v>0</v>
      </c>
    </row>
    <row r="318" spans="1:124" x14ac:dyDescent="0.25">
      <c r="A318" s="13">
        <v>121</v>
      </c>
      <c r="B318" s="14" t="s">
        <v>345</v>
      </c>
      <c r="C318" s="14" t="s">
        <v>116</v>
      </c>
      <c r="D318" s="14" t="s">
        <v>193</v>
      </c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 t="s">
        <v>175</v>
      </c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  <c r="DK318" s="14"/>
      <c r="DL318" s="14"/>
      <c r="DM318" s="14"/>
      <c r="DN318" s="14"/>
      <c r="DO318" s="14"/>
      <c r="DP318" s="55">
        <v>0</v>
      </c>
      <c r="DQ318" s="66">
        <v>0</v>
      </c>
      <c r="DR318" s="16">
        <v>0</v>
      </c>
      <c r="DS318" s="43">
        <f>PRODUCT(Таблица1[[#This Row],[РЕЙТИНГ НТЛ]:[РЕГ НТЛ]])</f>
        <v>0</v>
      </c>
      <c r="DT318" s="74">
        <f>SUM(Таблица1[[#This Row],[РЕЙТИНГ DPT]:[РЕЙТИНГ НТЛ]])</f>
        <v>0</v>
      </c>
    </row>
    <row r="319" spans="1:124" x14ac:dyDescent="0.25">
      <c r="A319" s="13">
        <v>94</v>
      </c>
      <c r="B319" s="14" t="s">
        <v>354</v>
      </c>
      <c r="C319" s="14" t="s">
        <v>102</v>
      </c>
      <c r="D319" s="14" t="s">
        <v>103</v>
      </c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 t="s">
        <v>126</v>
      </c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  <c r="DK319" s="14"/>
      <c r="DL319" s="14"/>
      <c r="DM319" s="14"/>
      <c r="DN319" s="14"/>
      <c r="DO319" s="14"/>
      <c r="DP319" s="55">
        <v>0</v>
      </c>
      <c r="DQ319" s="66">
        <v>0</v>
      </c>
      <c r="DR319" s="16">
        <v>0</v>
      </c>
      <c r="DS319" s="43">
        <f>PRODUCT(Таблица1[[#This Row],[РЕЙТИНГ НТЛ]:[РЕГ НТЛ]])</f>
        <v>0</v>
      </c>
      <c r="DT319" s="74">
        <f>SUM(Таблица1[[#This Row],[РЕЙТИНГ DPT]:[РЕЙТИНГ НТЛ]])</f>
        <v>0</v>
      </c>
    </row>
    <row r="320" spans="1:124" x14ac:dyDescent="0.25">
      <c r="A320" s="13">
        <v>118</v>
      </c>
      <c r="B320" s="14" t="s">
        <v>332</v>
      </c>
      <c r="C320" s="14" t="s">
        <v>104</v>
      </c>
      <c r="D320" s="14" t="s">
        <v>105</v>
      </c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 t="s">
        <v>126</v>
      </c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  <c r="DK320" s="14"/>
      <c r="DL320" s="14"/>
      <c r="DM320" s="14"/>
      <c r="DN320" s="14"/>
      <c r="DO320" s="14"/>
      <c r="DP320" s="55">
        <v>0</v>
      </c>
      <c r="DQ320" s="66">
        <v>0</v>
      </c>
      <c r="DR320" s="16">
        <v>1</v>
      </c>
      <c r="DS320" s="43">
        <f>PRODUCT(Таблица1[[#This Row],[РЕЙТИНГ НТЛ]:[РЕГ НТЛ]])</f>
        <v>0</v>
      </c>
      <c r="DT320" s="74">
        <f>SUM(Таблица1[[#This Row],[РЕЙТИНГ DPT]:[РЕЙТИНГ НТЛ]])</f>
        <v>0</v>
      </c>
    </row>
    <row r="321" spans="1:124" x14ac:dyDescent="0.25">
      <c r="A321" s="13">
        <v>104</v>
      </c>
      <c r="B321" s="14" t="s">
        <v>356</v>
      </c>
      <c r="C321" s="14" t="s">
        <v>190</v>
      </c>
      <c r="D321" s="14" t="s">
        <v>185</v>
      </c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 t="s">
        <v>126</v>
      </c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  <c r="DK321" s="14"/>
      <c r="DL321" s="14"/>
      <c r="DM321" s="14"/>
      <c r="DN321" s="14"/>
      <c r="DO321" s="14"/>
      <c r="DP321" s="55">
        <v>0</v>
      </c>
      <c r="DQ321" s="66">
        <v>0</v>
      </c>
      <c r="DR321" s="16">
        <v>0</v>
      </c>
      <c r="DS321" s="43">
        <f>PRODUCT(Таблица1[[#This Row],[РЕЙТИНГ НТЛ]:[РЕГ НТЛ]])</f>
        <v>0</v>
      </c>
      <c r="DT321" s="74">
        <f>SUM(Таблица1[[#This Row],[РЕЙТИНГ DPT]:[РЕЙТИНГ НТЛ]])</f>
        <v>0</v>
      </c>
    </row>
    <row r="322" spans="1:124" x14ac:dyDescent="0.25">
      <c r="A322" s="21">
        <v>92</v>
      </c>
      <c r="B322" s="14" t="s">
        <v>426</v>
      </c>
      <c r="C322" s="14" t="s">
        <v>102</v>
      </c>
      <c r="D322" s="18" t="s">
        <v>103</v>
      </c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  <c r="BK322" s="18">
        <v>1</v>
      </c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18"/>
      <c r="CF322" s="18"/>
      <c r="CG322" s="18"/>
      <c r="CH322" s="18"/>
      <c r="CI322" s="18"/>
      <c r="CJ322" s="18"/>
      <c r="CK322" s="18"/>
      <c r="CL322" s="18"/>
      <c r="CM322" s="18"/>
      <c r="CN322" s="18"/>
      <c r="CO322" s="18"/>
      <c r="CP322" s="18"/>
      <c r="CQ322" s="18"/>
      <c r="CR322" s="18"/>
      <c r="CS322" s="18"/>
      <c r="CT322" s="18"/>
      <c r="CU322" s="18"/>
      <c r="CV322" s="18"/>
      <c r="CW322" s="18"/>
      <c r="CX322" s="18"/>
      <c r="CY322" s="18"/>
      <c r="CZ322" s="18"/>
      <c r="DA322" s="18"/>
      <c r="DB322" s="18"/>
      <c r="DC322" s="18"/>
      <c r="DD322" s="18"/>
      <c r="DE322" s="18"/>
      <c r="DF322" s="18"/>
      <c r="DG322" s="18"/>
      <c r="DH322" s="18"/>
      <c r="DI322" s="18"/>
      <c r="DJ322" s="18"/>
      <c r="DK322" s="18"/>
      <c r="DL322" s="18"/>
      <c r="DM322" s="18"/>
      <c r="DN322" s="18"/>
      <c r="DO322" s="18"/>
      <c r="DP322" s="55">
        <v>0</v>
      </c>
      <c r="DQ322" s="52">
        <v>6</v>
      </c>
      <c r="DR322" s="31">
        <v>1</v>
      </c>
      <c r="DS322" s="44">
        <f>PRODUCT(Таблица1[[#This Row],[РЕЙТИНГ НТЛ]:[РЕГ НТЛ]])</f>
        <v>6</v>
      </c>
      <c r="DT322" s="74">
        <f>SUM(Таблица1[[#This Row],[РЕЙТИНГ DPT]:[РЕЙТИНГ НТЛ]])</f>
        <v>6</v>
      </c>
    </row>
    <row r="323" spans="1:124" x14ac:dyDescent="0.25">
      <c r="A323" s="13">
        <v>87</v>
      </c>
      <c r="B323" s="14" t="s">
        <v>423</v>
      </c>
      <c r="C323" s="14" t="s">
        <v>102</v>
      </c>
      <c r="D323" s="14" t="s">
        <v>103</v>
      </c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>
        <v>2</v>
      </c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  <c r="DK323" s="14"/>
      <c r="DL323" s="14"/>
      <c r="DM323" s="14"/>
      <c r="DN323" s="14"/>
      <c r="DO323" s="14"/>
      <c r="DP323" s="55">
        <v>0</v>
      </c>
      <c r="DQ323" s="46">
        <v>4</v>
      </c>
      <c r="DR323" s="16">
        <v>1</v>
      </c>
      <c r="DS323" s="43">
        <f>PRODUCT(Таблица1[[#This Row],[РЕЙТИНГ НТЛ]:[РЕГ НТЛ]])</f>
        <v>4</v>
      </c>
      <c r="DT323" s="74">
        <f>SUM(Таблица1[[#This Row],[РЕЙТИНГ DPT]:[РЕЙТИНГ НТЛ]])</f>
        <v>4</v>
      </c>
    </row>
    <row r="324" spans="1:124" x14ac:dyDescent="0.25">
      <c r="A324" s="21">
        <v>81</v>
      </c>
      <c r="B324" s="18" t="s">
        <v>427</v>
      </c>
      <c r="C324" s="14" t="s">
        <v>111</v>
      </c>
      <c r="D324" s="18" t="s">
        <v>112</v>
      </c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>
        <v>3</v>
      </c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18"/>
      <c r="CF324" s="18"/>
      <c r="CG324" s="18"/>
      <c r="CH324" s="18"/>
      <c r="CI324" s="18"/>
      <c r="CJ324" s="18"/>
      <c r="CK324" s="18"/>
      <c r="CL324" s="18"/>
      <c r="CM324" s="18"/>
      <c r="CN324" s="18"/>
      <c r="CO324" s="18"/>
      <c r="CP324" s="18"/>
      <c r="CQ324" s="18"/>
      <c r="CR324" s="18"/>
      <c r="CS324" s="18"/>
      <c r="CT324" s="18"/>
      <c r="CU324" s="18"/>
      <c r="CV324" s="18"/>
      <c r="CW324" s="18"/>
      <c r="CX324" s="18"/>
      <c r="CY324" s="18"/>
      <c r="CZ324" s="18"/>
      <c r="DA324" s="18"/>
      <c r="DB324" s="18"/>
      <c r="DC324" s="18"/>
      <c r="DD324" s="18"/>
      <c r="DE324" s="18"/>
      <c r="DF324" s="18"/>
      <c r="DG324" s="18"/>
      <c r="DH324" s="18"/>
      <c r="DI324" s="18"/>
      <c r="DJ324" s="18"/>
      <c r="DK324" s="18"/>
      <c r="DL324" s="18"/>
      <c r="DM324" s="18"/>
      <c r="DN324" s="18"/>
      <c r="DO324" s="18"/>
      <c r="DP324" s="55">
        <v>0</v>
      </c>
      <c r="DQ324" s="52">
        <v>4</v>
      </c>
      <c r="DR324" s="31">
        <v>1</v>
      </c>
      <c r="DS324" s="44">
        <f>PRODUCT(Таблица1[[#This Row],[РЕЙТИНГ НТЛ]:[РЕГ НТЛ]])</f>
        <v>4</v>
      </c>
      <c r="DT324" s="74">
        <f>SUM(Таблица1[[#This Row],[РЕЙТИНГ DPT]:[РЕЙТИНГ НТЛ]])</f>
        <v>4</v>
      </c>
    </row>
    <row r="325" spans="1:124" x14ac:dyDescent="0.25">
      <c r="A325" s="13">
        <v>102</v>
      </c>
      <c r="B325" s="14" t="s">
        <v>418</v>
      </c>
      <c r="C325" s="14" t="s">
        <v>102</v>
      </c>
      <c r="D325" s="14" t="s">
        <v>103</v>
      </c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>
        <v>4</v>
      </c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  <c r="DK325" s="14"/>
      <c r="DL325" s="14"/>
      <c r="DM325" s="14"/>
      <c r="DN325" s="14"/>
      <c r="DO325" s="14"/>
      <c r="DP325" s="55">
        <v>0</v>
      </c>
      <c r="DQ325" s="49">
        <v>2</v>
      </c>
      <c r="DR325" s="16">
        <v>1</v>
      </c>
      <c r="DS325" s="43">
        <f>PRODUCT(Таблица1[[#This Row],[РЕЙТИНГ НТЛ]:[РЕГ НТЛ]])</f>
        <v>2</v>
      </c>
      <c r="DT325" s="74">
        <f>SUM(Таблица1[[#This Row],[РЕЙТИНГ DPT]:[РЕЙТИНГ НТЛ]])</f>
        <v>2</v>
      </c>
    </row>
    <row r="326" spans="1:124" x14ac:dyDescent="0.25">
      <c r="A326" s="13">
        <v>106</v>
      </c>
      <c r="B326" s="14" t="s">
        <v>416</v>
      </c>
      <c r="C326" s="14" t="s">
        <v>102</v>
      </c>
      <c r="D326" s="14" t="s">
        <v>103</v>
      </c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>
        <v>5</v>
      </c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  <c r="DK326" s="14"/>
      <c r="DL326" s="14"/>
      <c r="DM326" s="14"/>
      <c r="DN326" s="14"/>
      <c r="DO326" s="14"/>
      <c r="DP326" s="55">
        <v>0</v>
      </c>
      <c r="DQ326" s="49">
        <v>2</v>
      </c>
      <c r="DR326" s="16">
        <v>1</v>
      </c>
      <c r="DS326" s="43">
        <f>PRODUCT(Таблица1[[#This Row],[РЕЙТИНГ НТЛ]:[РЕГ НТЛ]])</f>
        <v>2</v>
      </c>
      <c r="DT326" s="74">
        <f>SUM(Таблица1[[#This Row],[РЕЙТИНГ DPT]:[РЕЙТИНГ НТЛ]])</f>
        <v>2</v>
      </c>
    </row>
    <row r="327" spans="1:124" x14ac:dyDescent="0.25">
      <c r="A327" s="21">
        <v>105</v>
      </c>
      <c r="B327" s="18" t="s">
        <v>438</v>
      </c>
      <c r="C327" s="14" t="s">
        <v>190</v>
      </c>
      <c r="D327" s="18" t="s">
        <v>185</v>
      </c>
      <c r="E327" s="27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  <c r="BK327" s="18">
        <v>6</v>
      </c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18"/>
      <c r="CF327" s="18"/>
      <c r="CG327" s="18"/>
      <c r="CH327" s="18"/>
      <c r="CI327" s="18"/>
      <c r="CJ327" s="18"/>
      <c r="CK327" s="18"/>
      <c r="CL327" s="18"/>
      <c r="CM327" s="18"/>
      <c r="CN327" s="18"/>
      <c r="CO327" s="18"/>
      <c r="CP327" s="18"/>
      <c r="CQ327" s="18"/>
      <c r="CR327" s="18"/>
      <c r="CS327" s="18"/>
      <c r="CT327" s="18"/>
      <c r="CU327" s="18"/>
      <c r="CV327" s="18"/>
      <c r="CW327" s="18"/>
      <c r="CX327" s="18"/>
      <c r="CY327" s="18"/>
      <c r="CZ327" s="18"/>
      <c r="DA327" s="18"/>
      <c r="DB327" s="18"/>
      <c r="DC327" s="18"/>
      <c r="DD327" s="18"/>
      <c r="DE327" s="18"/>
      <c r="DF327" s="18"/>
      <c r="DG327" s="18"/>
      <c r="DH327" s="18"/>
      <c r="DI327" s="18"/>
      <c r="DJ327" s="18"/>
      <c r="DK327" s="18"/>
      <c r="DL327" s="18"/>
      <c r="DM327" s="18"/>
      <c r="DN327" s="18"/>
      <c r="DO327" s="18"/>
      <c r="DP327" s="55">
        <v>0</v>
      </c>
      <c r="DQ327" s="52">
        <v>2</v>
      </c>
      <c r="DR327" s="16">
        <v>0</v>
      </c>
      <c r="DS327" s="44">
        <f>PRODUCT(Таблица1[[#This Row],[РЕЙТИНГ НТЛ]:[РЕГ НТЛ]])</f>
        <v>0</v>
      </c>
      <c r="DT327" s="74">
        <f>SUM(Таблица1[[#This Row],[РЕЙТИНГ DPT]:[РЕЙТИНГ НТЛ]])</f>
        <v>2</v>
      </c>
    </row>
    <row r="328" spans="1:124" x14ac:dyDescent="0.25">
      <c r="A328" s="13">
        <v>108</v>
      </c>
      <c r="B328" s="14" t="s">
        <v>329</v>
      </c>
      <c r="C328" s="14" t="s">
        <v>102</v>
      </c>
      <c r="D328" s="14" t="s">
        <v>103</v>
      </c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>
        <v>1</v>
      </c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  <c r="DK328" s="14"/>
      <c r="DL328" s="14"/>
      <c r="DM328" s="14"/>
      <c r="DN328" s="14"/>
      <c r="DO328" s="14"/>
      <c r="DP328" s="55">
        <v>0</v>
      </c>
      <c r="DQ328" s="46">
        <v>3</v>
      </c>
      <c r="DR328" s="16">
        <v>1</v>
      </c>
      <c r="DS328" s="43">
        <f>PRODUCT(Таблица1[[#This Row],[РЕЙТИНГ НТЛ]:[РЕГ НТЛ]])</f>
        <v>3</v>
      </c>
      <c r="DT328" s="74">
        <f>SUM(Таблица1[[#This Row],[РЕЙТИНГ DPT]:[РЕЙТИНГ НТЛ]])</f>
        <v>3</v>
      </c>
    </row>
    <row r="329" spans="1:124" x14ac:dyDescent="0.25">
      <c r="A329" s="13">
        <v>126</v>
      </c>
      <c r="B329" s="14" t="s">
        <v>334</v>
      </c>
      <c r="C329" s="14" t="s">
        <v>102</v>
      </c>
      <c r="D329" s="14" t="s">
        <v>103</v>
      </c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>
        <v>2</v>
      </c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  <c r="DK329" s="14"/>
      <c r="DL329" s="14"/>
      <c r="DM329" s="14"/>
      <c r="DN329" s="14"/>
      <c r="DO329" s="14"/>
      <c r="DP329" s="55">
        <v>0</v>
      </c>
      <c r="DQ329" s="46">
        <v>2</v>
      </c>
      <c r="DR329" s="16">
        <v>1</v>
      </c>
      <c r="DS329" s="43">
        <f>PRODUCT(Таблица1[[#This Row],[РЕЙТИНГ НТЛ]:[РЕГ НТЛ]])</f>
        <v>2</v>
      </c>
      <c r="DT329" s="74">
        <f>SUM(Таблица1[[#This Row],[РЕЙТИНГ DPT]:[РЕЙТИНГ НТЛ]])</f>
        <v>2</v>
      </c>
    </row>
    <row r="330" spans="1:124" x14ac:dyDescent="0.25">
      <c r="A330" s="13">
        <v>123</v>
      </c>
      <c r="B330" s="14" t="s">
        <v>364</v>
      </c>
      <c r="C330" s="14" t="s">
        <v>102</v>
      </c>
      <c r="D330" s="14" t="s">
        <v>103</v>
      </c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>
        <v>3</v>
      </c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  <c r="DK330" s="14"/>
      <c r="DL330" s="14"/>
      <c r="DM330" s="14"/>
      <c r="DN330" s="14"/>
      <c r="DO330" s="14"/>
      <c r="DP330" s="55">
        <v>0</v>
      </c>
      <c r="DQ330" s="49">
        <v>2</v>
      </c>
      <c r="DR330" s="31">
        <v>1</v>
      </c>
      <c r="DS330" s="43">
        <f>PRODUCT(Таблица1[[#This Row],[РЕЙТИНГ НТЛ]:[РЕГ НТЛ]])</f>
        <v>2</v>
      </c>
      <c r="DT330" s="74">
        <f>SUM(Таблица1[[#This Row],[РЕЙТИНГ DPT]:[РЕЙТИНГ НТЛ]])</f>
        <v>2</v>
      </c>
    </row>
    <row r="331" spans="1:124" x14ac:dyDescent="0.25">
      <c r="A331" s="13">
        <v>125</v>
      </c>
      <c r="B331" s="14" t="s">
        <v>326</v>
      </c>
      <c r="C331" s="14" t="s">
        <v>106</v>
      </c>
      <c r="D331" s="14" t="s">
        <v>186</v>
      </c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>
        <v>4</v>
      </c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  <c r="DK331" s="14"/>
      <c r="DL331" s="14"/>
      <c r="DM331" s="14"/>
      <c r="DN331" s="14"/>
      <c r="DO331" s="14"/>
      <c r="DP331" s="55">
        <v>0</v>
      </c>
      <c r="DQ331" s="49">
        <v>1</v>
      </c>
      <c r="DR331" s="16">
        <v>1</v>
      </c>
      <c r="DS331" s="43">
        <f>PRODUCT(Таблица1[[#This Row],[РЕЙТИНГ НТЛ]:[РЕГ НТЛ]])</f>
        <v>1</v>
      </c>
      <c r="DT331" s="74">
        <f>SUM(Таблица1[[#This Row],[РЕЙТИНГ DPT]:[РЕЙТИНГ НТЛ]])</f>
        <v>1</v>
      </c>
    </row>
    <row r="332" spans="1:124" x14ac:dyDescent="0.25">
      <c r="A332" s="13">
        <v>104</v>
      </c>
      <c r="B332" s="14" t="s">
        <v>356</v>
      </c>
      <c r="C332" s="14" t="s">
        <v>190</v>
      </c>
      <c r="D332" s="14" t="s">
        <v>185</v>
      </c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>
        <v>5</v>
      </c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  <c r="DK332" s="14"/>
      <c r="DL332" s="14"/>
      <c r="DM332" s="14"/>
      <c r="DN332" s="14"/>
      <c r="DO332" s="14"/>
      <c r="DP332" s="55">
        <v>0</v>
      </c>
      <c r="DQ332" s="46">
        <v>1</v>
      </c>
      <c r="DR332" s="16">
        <v>0</v>
      </c>
      <c r="DS332" s="43">
        <f>PRODUCT(Таблица1[[#This Row],[РЕЙТИНГ НТЛ]:[РЕГ НТЛ]])</f>
        <v>0</v>
      </c>
      <c r="DT332" s="74">
        <f>SUM(Таблица1[[#This Row],[РЕЙТИНГ DPT]:[РЕЙТИНГ НТЛ]])</f>
        <v>1</v>
      </c>
    </row>
    <row r="333" spans="1:124" x14ac:dyDescent="0.25">
      <c r="A333" s="13">
        <v>107</v>
      </c>
      <c r="B333" s="14" t="s">
        <v>328</v>
      </c>
      <c r="C333" s="14" t="s">
        <v>102</v>
      </c>
      <c r="D333" s="14" t="s">
        <v>103</v>
      </c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>
        <v>6</v>
      </c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  <c r="DK333" s="14"/>
      <c r="DL333" s="14"/>
      <c r="DM333" s="14"/>
      <c r="DN333" s="14"/>
      <c r="DO333" s="14"/>
      <c r="DP333" s="55">
        <v>0</v>
      </c>
      <c r="DQ333" s="46">
        <v>1</v>
      </c>
      <c r="DR333" s="16">
        <v>1</v>
      </c>
      <c r="DS333" s="43">
        <f>PRODUCT(Таблица1[[#This Row],[РЕЙТИНГ НТЛ]:[РЕГ НТЛ]])</f>
        <v>1</v>
      </c>
      <c r="DT333" s="74">
        <f>SUM(Таблица1[[#This Row],[РЕЙТИНГ DPT]:[РЕЙТИНГ НТЛ]])</f>
        <v>1</v>
      </c>
    </row>
    <row r="334" spans="1:124" x14ac:dyDescent="0.25">
      <c r="A334" s="13">
        <v>120</v>
      </c>
      <c r="B334" s="14" t="s">
        <v>344</v>
      </c>
      <c r="C334" s="14" t="s">
        <v>106</v>
      </c>
      <c r="D334" s="14" t="s">
        <v>107</v>
      </c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>
        <v>7</v>
      </c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  <c r="CW334" s="14"/>
      <c r="CX334" s="14"/>
      <c r="CY334" s="14"/>
      <c r="CZ334" s="14"/>
      <c r="DA334" s="14"/>
      <c r="DB334" s="14"/>
      <c r="DC334" s="14"/>
      <c r="DD334" s="14"/>
      <c r="DE334" s="14"/>
      <c r="DF334" s="14"/>
      <c r="DG334" s="14"/>
      <c r="DH334" s="14"/>
      <c r="DI334" s="14"/>
      <c r="DJ334" s="14"/>
      <c r="DK334" s="14"/>
      <c r="DL334" s="14"/>
      <c r="DM334" s="14"/>
      <c r="DN334" s="14"/>
      <c r="DO334" s="14"/>
      <c r="DP334" s="55">
        <v>0</v>
      </c>
      <c r="DQ334" s="66">
        <v>0</v>
      </c>
      <c r="DR334" s="16">
        <v>1</v>
      </c>
      <c r="DS334" s="43">
        <f>PRODUCT(Таблица1[[#This Row],[РЕЙТИНГ НТЛ]:[РЕГ НТЛ]])</f>
        <v>0</v>
      </c>
      <c r="DT334" s="74">
        <f>SUM(Таблица1[[#This Row],[РЕЙТИНГ DPT]:[РЕЙТИНГ НТЛ]])</f>
        <v>0</v>
      </c>
    </row>
    <row r="335" spans="1:124" x14ac:dyDescent="0.25">
      <c r="A335" s="21">
        <v>118</v>
      </c>
      <c r="B335" s="14" t="s">
        <v>332</v>
      </c>
      <c r="C335" s="14" t="s">
        <v>104</v>
      </c>
      <c r="D335" s="18" t="s">
        <v>105</v>
      </c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/>
      <c r="BD335" s="18"/>
      <c r="BE335" s="18"/>
      <c r="BF335" s="18"/>
      <c r="BG335" s="18"/>
      <c r="BH335" s="18"/>
      <c r="BI335" s="18"/>
      <c r="BJ335" s="18">
        <v>8</v>
      </c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18"/>
      <c r="CF335" s="18"/>
      <c r="CG335" s="18"/>
      <c r="CH335" s="18"/>
      <c r="CI335" s="18"/>
      <c r="CJ335" s="18"/>
      <c r="CK335" s="18"/>
      <c r="CL335" s="18"/>
      <c r="CM335" s="18"/>
      <c r="CN335" s="18"/>
      <c r="CO335" s="18"/>
      <c r="CP335" s="18"/>
      <c r="CQ335" s="18"/>
      <c r="CR335" s="18"/>
      <c r="CS335" s="18"/>
      <c r="CT335" s="18"/>
      <c r="CU335" s="18"/>
      <c r="CV335" s="18"/>
      <c r="CW335" s="18"/>
      <c r="CX335" s="18"/>
      <c r="CY335" s="18"/>
      <c r="CZ335" s="18"/>
      <c r="DA335" s="18"/>
      <c r="DB335" s="18"/>
      <c r="DC335" s="18"/>
      <c r="DD335" s="18"/>
      <c r="DE335" s="18"/>
      <c r="DF335" s="18"/>
      <c r="DG335" s="18"/>
      <c r="DH335" s="18"/>
      <c r="DI335" s="18"/>
      <c r="DJ335" s="18"/>
      <c r="DK335" s="18"/>
      <c r="DL335" s="18"/>
      <c r="DM335" s="18"/>
      <c r="DN335" s="18"/>
      <c r="DO335" s="18"/>
      <c r="DP335" s="55">
        <v>0</v>
      </c>
      <c r="DQ335" s="66">
        <v>0</v>
      </c>
      <c r="DR335" s="16">
        <v>1</v>
      </c>
      <c r="DS335" s="44">
        <f>PRODUCT(Таблица1[[#This Row],[РЕЙТИНГ НТЛ]:[РЕГ НТЛ]])</f>
        <v>0</v>
      </c>
      <c r="DT335" s="74">
        <f>SUM(Таблица1[[#This Row],[РЕЙТИНГ DPT]:[РЕЙТИНГ НТЛ]])</f>
        <v>0</v>
      </c>
    </row>
    <row r="336" spans="1:124" x14ac:dyDescent="0.25">
      <c r="A336" s="13">
        <v>45</v>
      </c>
      <c r="B336" s="14" t="s">
        <v>430</v>
      </c>
      <c r="C336" s="14" t="s">
        <v>104</v>
      </c>
      <c r="D336" s="14" t="s">
        <v>105</v>
      </c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>
        <v>1</v>
      </c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A336" s="14"/>
      <c r="DB336" s="14"/>
      <c r="DC336" s="14"/>
      <c r="DD336" s="14"/>
      <c r="DE336" s="14"/>
      <c r="DF336" s="14"/>
      <c r="DG336" s="14"/>
      <c r="DH336" s="14"/>
      <c r="DI336" s="14"/>
      <c r="DJ336" s="14"/>
      <c r="DK336" s="14"/>
      <c r="DL336" s="14"/>
      <c r="DM336" s="14"/>
      <c r="DN336" s="14"/>
      <c r="DO336" s="14"/>
      <c r="DP336" s="55">
        <v>0</v>
      </c>
      <c r="DQ336" s="49">
        <v>6</v>
      </c>
      <c r="DR336" s="16">
        <v>1</v>
      </c>
      <c r="DS336" s="43">
        <f>PRODUCT(Таблица1[[#This Row],[РЕЙТИНГ НТЛ]:[РЕГ НТЛ]])</f>
        <v>6</v>
      </c>
      <c r="DT336" s="74">
        <f>SUM(Таблица1[[#This Row],[РЕЙТИНГ DPT]:[РЕЙТИНГ НТЛ]])</f>
        <v>6</v>
      </c>
    </row>
    <row r="337" spans="1:124" x14ac:dyDescent="0.25">
      <c r="A337" s="13">
        <v>79</v>
      </c>
      <c r="B337" s="14" t="s">
        <v>429</v>
      </c>
      <c r="C337" s="14" t="s">
        <v>111</v>
      </c>
      <c r="D337" s="14" t="s">
        <v>112</v>
      </c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>
        <v>2</v>
      </c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  <c r="CZ337" s="14"/>
      <c r="DA337" s="14"/>
      <c r="DB337" s="14"/>
      <c r="DC337" s="14"/>
      <c r="DD337" s="14"/>
      <c r="DE337" s="14"/>
      <c r="DF337" s="14"/>
      <c r="DG337" s="14"/>
      <c r="DH337" s="14"/>
      <c r="DI337" s="14"/>
      <c r="DJ337" s="14"/>
      <c r="DK337" s="14"/>
      <c r="DL337" s="14"/>
      <c r="DM337" s="14"/>
      <c r="DN337" s="14"/>
      <c r="DO337" s="14"/>
      <c r="DP337" s="55">
        <v>0</v>
      </c>
      <c r="DQ337" s="49">
        <v>4</v>
      </c>
      <c r="DR337" s="16">
        <v>0.5</v>
      </c>
      <c r="DS337" s="43">
        <f>PRODUCT(Таблица1[[#This Row],[РЕЙТИНГ НТЛ]:[РЕГ НТЛ]])</f>
        <v>2</v>
      </c>
      <c r="DT337" s="74">
        <f>SUM(Таблица1[[#This Row],[РЕЙТИНГ DPT]:[РЕЙТИНГ НТЛ]])</f>
        <v>4</v>
      </c>
    </row>
    <row r="338" spans="1:124" x14ac:dyDescent="0.25">
      <c r="A338" s="13">
        <v>87</v>
      </c>
      <c r="B338" s="14" t="s">
        <v>423</v>
      </c>
      <c r="C338" s="14" t="s">
        <v>102</v>
      </c>
      <c r="D338" s="14" t="s">
        <v>103</v>
      </c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>
        <v>3</v>
      </c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  <c r="CZ338" s="14"/>
      <c r="DA338" s="14"/>
      <c r="DB338" s="14"/>
      <c r="DC338" s="14"/>
      <c r="DD338" s="14"/>
      <c r="DE338" s="14"/>
      <c r="DF338" s="14"/>
      <c r="DG338" s="14"/>
      <c r="DH338" s="14"/>
      <c r="DI338" s="14"/>
      <c r="DJ338" s="14"/>
      <c r="DK338" s="14"/>
      <c r="DL338" s="14"/>
      <c r="DM338" s="14"/>
      <c r="DN338" s="14"/>
      <c r="DO338" s="14"/>
      <c r="DP338" s="55">
        <v>0</v>
      </c>
      <c r="DQ338" s="49">
        <v>4</v>
      </c>
      <c r="DR338" s="16">
        <v>1</v>
      </c>
      <c r="DS338" s="43">
        <f>PRODUCT(Таблица1[[#This Row],[РЕЙТИНГ НТЛ]:[РЕГ НТЛ]])</f>
        <v>4</v>
      </c>
      <c r="DT338" s="74">
        <f>SUM(Таблица1[[#This Row],[РЕЙТИНГ DPT]:[РЕЙТИНГ НТЛ]])</f>
        <v>4</v>
      </c>
    </row>
    <row r="339" spans="1:124" x14ac:dyDescent="0.25">
      <c r="A339" s="13">
        <v>106</v>
      </c>
      <c r="B339" s="14" t="s">
        <v>416</v>
      </c>
      <c r="C339" s="14" t="s">
        <v>102</v>
      </c>
      <c r="D339" s="14" t="s">
        <v>103</v>
      </c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>
        <v>4</v>
      </c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  <c r="DB339" s="14"/>
      <c r="DC339" s="14"/>
      <c r="DD339" s="14"/>
      <c r="DE339" s="14"/>
      <c r="DF339" s="14"/>
      <c r="DG339" s="14"/>
      <c r="DH339" s="14"/>
      <c r="DI339" s="14"/>
      <c r="DJ339" s="14"/>
      <c r="DK339" s="14"/>
      <c r="DL339" s="14"/>
      <c r="DM339" s="14"/>
      <c r="DN339" s="14"/>
      <c r="DO339" s="14"/>
      <c r="DP339" s="55">
        <v>0</v>
      </c>
      <c r="DQ339" s="46">
        <v>2</v>
      </c>
      <c r="DR339" s="16">
        <v>1</v>
      </c>
      <c r="DS339" s="43">
        <f>PRODUCT(Таблица1[[#This Row],[РЕЙТИНГ НТЛ]:[РЕГ НТЛ]])</f>
        <v>2</v>
      </c>
      <c r="DT339" s="74">
        <f>SUM(Таблица1[[#This Row],[РЕЙТИНГ DPT]:[РЕЙТИНГ НТЛ]])</f>
        <v>2</v>
      </c>
    </row>
    <row r="340" spans="1:124" x14ac:dyDescent="0.25">
      <c r="A340" s="13">
        <v>126</v>
      </c>
      <c r="B340" s="14" t="s">
        <v>334</v>
      </c>
      <c r="C340" s="14" t="s">
        <v>102</v>
      </c>
      <c r="D340" s="14" t="s">
        <v>103</v>
      </c>
      <c r="E340" s="25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20"/>
      <c r="BD340" s="20"/>
      <c r="BE340" s="20"/>
      <c r="BF340" s="14"/>
      <c r="BG340" s="14"/>
      <c r="BH340" s="14">
        <v>1</v>
      </c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A340" s="14"/>
      <c r="DB340" s="14"/>
      <c r="DC340" s="14"/>
      <c r="DD340" s="14"/>
      <c r="DE340" s="14"/>
      <c r="DF340" s="14"/>
      <c r="DG340" s="14"/>
      <c r="DH340" s="14"/>
      <c r="DI340" s="14"/>
      <c r="DJ340" s="14"/>
      <c r="DK340" s="14"/>
      <c r="DL340" s="14"/>
      <c r="DM340" s="14"/>
      <c r="DN340" s="14"/>
      <c r="DO340" s="14"/>
      <c r="DP340" s="55">
        <v>0</v>
      </c>
      <c r="DQ340" s="49">
        <v>3</v>
      </c>
      <c r="DR340" s="16">
        <v>1</v>
      </c>
      <c r="DS340" s="43">
        <f>PRODUCT(Таблица1[[#This Row],[РЕЙТИНГ НТЛ]:[РЕГ НТЛ]])</f>
        <v>3</v>
      </c>
      <c r="DT340" s="74">
        <f>SUM(Таблица1[[#This Row],[РЕЙТИНГ DPT]:[РЕЙТИНГ НТЛ]])</f>
        <v>3</v>
      </c>
    </row>
    <row r="341" spans="1:124" x14ac:dyDescent="0.25">
      <c r="A341" s="13">
        <v>108</v>
      </c>
      <c r="B341" s="14" t="s">
        <v>329</v>
      </c>
      <c r="C341" s="14" t="s">
        <v>102</v>
      </c>
      <c r="D341" s="14" t="s">
        <v>103</v>
      </c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>
        <v>2</v>
      </c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  <c r="CZ341" s="14"/>
      <c r="DA341" s="14"/>
      <c r="DB341" s="14"/>
      <c r="DC341" s="14"/>
      <c r="DD341" s="14"/>
      <c r="DE341" s="14"/>
      <c r="DF341" s="14"/>
      <c r="DG341" s="14"/>
      <c r="DH341" s="14"/>
      <c r="DI341" s="14"/>
      <c r="DJ341" s="14"/>
      <c r="DK341" s="14"/>
      <c r="DL341" s="14"/>
      <c r="DM341" s="14"/>
      <c r="DN341" s="14"/>
      <c r="DO341" s="14"/>
      <c r="DP341" s="55">
        <v>0</v>
      </c>
      <c r="DQ341" s="49">
        <v>2</v>
      </c>
      <c r="DR341" s="16">
        <v>1</v>
      </c>
      <c r="DS341" s="43">
        <f>PRODUCT(Таблица1[[#This Row],[РЕЙТИНГ НТЛ]:[РЕГ НТЛ]])</f>
        <v>2</v>
      </c>
      <c r="DT341" s="74">
        <f>SUM(Таблица1[[#This Row],[РЕЙТИНГ DPT]:[РЕЙТИНГ НТЛ]])</f>
        <v>2</v>
      </c>
    </row>
    <row r="342" spans="1:124" x14ac:dyDescent="0.25">
      <c r="A342" s="21">
        <v>123</v>
      </c>
      <c r="B342" s="18" t="s">
        <v>364</v>
      </c>
      <c r="C342" s="14" t="s">
        <v>102</v>
      </c>
      <c r="D342" s="18" t="s">
        <v>103</v>
      </c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22"/>
      <c r="X342" s="22"/>
      <c r="Y342" s="22"/>
      <c r="Z342" s="22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  <c r="BD342" s="18"/>
      <c r="BE342" s="18"/>
      <c r="BF342" s="18"/>
      <c r="BG342" s="18"/>
      <c r="BH342" s="18">
        <v>3</v>
      </c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18"/>
      <c r="CF342" s="18"/>
      <c r="CG342" s="18"/>
      <c r="CH342" s="18"/>
      <c r="CI342" s="18"/>
      <c r="CJ342" s="18"/>
      <c r="CK342" s="18"/>
      <c r="CL342" s="18"/>
      <c r="CM342" s="18"/>
      <c r="CN342" s="18"/>
      <c r="CO342" s="18"/>
      <c r="CP342" s="18"/>
      <c r="CQ342" s="18"/>
      <c r="CR342" s="18"/>
      <c r="CS342" s="18"/>
      <c r="CT342" s="18"/>
      <c r="CU342" s="18"/>
      <c r="CV342" s="18"/>
      <c r="CW342" s="18"/>
      <c r="CX342" s="18"/>
      <c r="CY342" s="18"/>
      <c r="CZ342" s="18"/>
      <c r="DA342" s="18"/>
      <c r="DB342" s="18"/>
      <c r="DC342" s="18"/>
      <c r="DD342" s="18"/>
      <c r="DE342" s="18"/>
      <c r="DF342" s="18"/>
      <c r="DG342" s="18"/>
      <c r="DH342" s="18"/>
      <c r="DI342" s="18"/>
      <c r="DJ342" s="18"/>
      <c r="DK342" s="18"/>
      <c r="DL342" s="18"/>
      <c r="DM342" s="18"/>
      <c r="DN342" s="18"/>
      <c r="DO342" s="18"/>
      <c r="DP342" s="55">
        <v>0</v>
      </c>
      <c r="DQ342" s="52">
        <v>2</v>
      </c>
      <c r="DR342" s="31">
        <v>1</v>
      </c>
      <c r="DS342" s="44">
        <f>PRODUCT(Таблица1[[#This Row],[РЕЙТИНГ НТЛ]:[РЕГ НТЛ]])</f>
        <v>2</v>
      </c>
      <c r="DT342" s="74">
        <f>SUM(Таблица1[[#This Row],[РЕЙТИНГ DPT]:[РЕЙТИНГ НТЛ]])</f>
        <v>2</v>
      </c>
    </row>
    <row r="343" spans="1:124" x14ac:dyDescent="0.25">
      <c r="A343" s="13">
        <v>107</v>
      </c>
      <c r="B343" s="14" t="s">
        <v>328</v>
      </c>
      <c r="C343" s="14" t="s">
        <v>102</v>
      </c>
      <c r="D343" s="14" t="s">
        <v>103</v>
      </c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>
        <v>4</v>
      </c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  <c r="CY343" s="14"/>
      <c r="CZ343" s="14"/>
      <c r="DA343" s="14"/>
      <c r="DB343" s="14"/>
      <c r="DC343" s="14"/>
      <c r="DD343" s="14"/>
      <c r="DE343" s="14"/>
      <c r="DF343" s="14"/>
      <c r="DG343" s="14"/>
      <c r="DH343" s="14"/>
      <c r="DI343" s="14"/>
      <c r="DJ343" s="14"/>
      <c r="DK343" s="14"/>
      <c r="DL343" s="14"/>
      <c r="DM343" s="14"/>
      <c r="DN343" s="14"/>
      <c r="DO343" s="14"/>
      <c r="DP343" s="55">
        <v>0</v>
      </c>
      <c r="DQ343" s="46">
        <v>1</v>
      </c>
      <c r="DR343" s="16">
        <v>1</v>
      </c>
      <c r="DS343" s="43">
        <f>PRODUCT(Таблица1[[#This Row],[РЕЙТИНГ НТЛ]:[РЕГ НТЛ]])</f>
        <v>1</v>
      </c>
      <c r="DT343" s="74">
        <f>SUM(Таблица1[[#This Row],[РЕЙТИНГ DPT]:[РЕЙТИНГ НТЛ]])</f>
        <v>1</v>
      </c>
    </row>
    <row r="344" spans="1:124" x14ac:dyDescent="0.25">
      <c r="A344" s="13">
        <v>98</v>
      </c>
      <c r="B344" s="14" t="s">
        <v>330</v>
      </c>
      <c r="C344" s="14" t="s">
        <v>104</v>
      </c>
      <c r="D344" s="14" t="s">
        <v>105</v>
      </c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>
        <v>5</v>
      </c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  <c r="CY344" s="14"/>
      <c r="CZ344" s="14"/>
      <c r="DA344" s="14"/>
      <c r="DB344" s="14"/>
      <c r="DC344" s="14"/>
      <c r="DD344" s="14"/>
      <c r="DE344" s="14"/>
      <c r="DF344" s="14"/>
      <c r="DG344" s="14"/>
      <c r="DH344" s="14"/>
      <c r="DI344" s="14"/>
      <c r="DJ344" s="14"/>
      <c r="DK344" s="14"/>
      <c r="DL344" s="14"/>
      <c r="DM344" s="14"/>
      <c r="DN344" s="14"/>
      <c r="DO344" s="14"/>
      <c r="DP344" s="55">
        <v>0</v>
      </c>
      <c r="DQ344" s="46">
        <v>1</v>
      </c>
      <c r="DR344" s="16">
        <v>1</v>
      </c>
      <c r="DS344" s="43">
        <f>PRODUCT(Таблица1[[#This Row],[РЕЙТИНГ НТЛ]:[РЕГ НТЛ]])</f>
        <v>1</v>
      </c>
      <c r="DT344" s="74">
        <f>SUM(Таблица1[[#This Row],[РЕЙТИНГ DPT]:[РЕЙТИНГ НТЛ]])</f>
        <v>1</v>
      </c>
    </row>
    <row r="345" spans="1:124" x14ac:dyDescent="0.25">
      <c r="A345" s="13">
        <v>84</v>
      </c>
      <c r="B345" s="14" t="s">
        <v>352</v>
      </c>
      <c r="C345" s="14" t="s">
        <v>102</v>
      </c>
      <c r="D345" s="14" t="s">
        <v>113</v>
      </c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>
        <v>6</v>
      </c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A345" s="14"/>
      <c r="DB345" s="14"/>
      <c r="DC345" s="14"/>
      <c r="DD345" s="14"/>
      <c r="DE345" s="14"/>
      <c r="DF345" s="14"/>
      <c r="DG345" s="14"/>
      <c r="DH345" s="14"/>
      <c r="DI345" s="14"/>
      <c r="DJ345" s="14"/>
      <c r="DK345" s="14"/>
      <c r="DL345" s="14"/>
      <c r="DM345" s="14"/>
      <c r="DN345" s="14"/>
      <c r="DO345" s="14"/>
      <c r="DP345" s="55">
        <v>0</v>
      </c>
      <c r="DQ345" s="49">
        <v>1</v>
      </c>
      <c r="DR345" s="16">
        <v>0</v>
      </c>
      <c r="DS345" s="43">
        <f>PRODUCT(Таблица1[[#This Row],[РЕЙТИНГ НТЛ]:[РЕГ НТЛ]])</f>
        <v>0</v>
      </c>
      <c r="DT345" s="74">
        <f>SUM(Таблица1[[#This Row],[РЕЙТИНГ DPT]:[РЕЙТИНГ НТЛ]])</f>
        <v>1</v>
      </c>
    </row>
    <row r="346" spans="1:124" x14ac:dyDescent="0.25">
      <c r="A346" s="13">
        <v>118</v>
      </c>
      <c r="B346" s="14" t="s">
        <v>332</v>
      </c>
      <c r="C346" s="14" t="s">
        <v>104</v>
      </c>
      <c r="D346" s="14" t="s">
        <v>105</v>
      </c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 t="s">
        <v>121</v>
      </c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  <c r="CZ346" s="14"/>
      <c r="DA346" s="14"/>
      <c r="DB346" s="14"/>
      <c r="DC346" s="14"/>
      <c r="DD346" s="14"/>
      <c r="DE346" s="14"/>
      <c r="DF346" s="14"/>
      <c r="DG346" s="14"/>
      <c r="DH346" s="14"/>
      <c r="DI346" s="14"/>
      <c r="DJ346" s="14"/>
      <c r="DK346" s="14"/>
      <c r="DL346" s="14"/>
      <c r="DM346" s="14"/>
      <c r="DN346" s="14"/>
      <c r="DO346" s="14"/>
      <c r="DP346" s="55">
        <v>0</v>
      </c>
      <c r="DQ346" s="66">
        <v>0</v>
      </c>
      <c r="DR346" s="16">
        <v>1</v>
      </c>
      <c r="DS346" s="43">
        <f>PRODUCT(Таблица1[[#This Row],[РЕЙТИНГ НТЛ]:[РЕГ НТЛ]])</f>
        <v>0</v>
      </c>
      <c r="DT346" s="74">
        <f>SUM(Таблица1[[#This Row],[РЕЙТИНГ DPT]:[РЕЙТИНГ НТЛ]])</f>
        <v>0</v>
      </c>
    </row>
    <row r="347" spans="1:124" x14ac:dyDescent="0.25">
      <c r="A347" s="13">
        <v>105</v>
      </c>
      <c r="B347" s="14" t="s">
        <v>366</v>
      </c>
      <c r="C347" s="14" t="s">
        <v>190</v>
      </c>
      <c r="D347" s="14" t="s">
        <v>185</v>
      </c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 t="s">
        <v>121</v>
      </c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  <c r="CZ347" s="14"/>
      <c r="DA347" s="14"/>
      <c r="DB347" s="14"/>
      <c r="DC347" s="14"/>
      <c r="DD347" s="14"/>
      <c r="DE347" s="14"/>
      <c r="DF347" s="14"/>
      <c r="DG347" s="14"/>
      <c r="DH347" s="14"/>
      <c r="DI347" s="14"/>
      <c r="DJ347" s="14"/>
      <c r="DK347" s="14"/>
      <c r="DL347" s="14"/>
      <c r="DM347" s="14"/>
      <c r="DN347" s="14"/>
      <c r="DO347" s="14"/>
      <c r="DP347" s="55">
        <v>0</v>
      </c>
      <c r="DQ347" s="66">
        <v>0</v>
      </c>
      <c r="DR347" s="16">
        <v>0</v>
      </c>
      <c r="DS347" s="43">
        <f>PRODUCT(Таблица1[[#This Row],[РЕЙТИНГ НТЛ]:[РЕГ НТЛ]])</f>
        <v>0</v>
      </c>
      <c r="DT347" s="74">
        <f>SUM(Таблица1[[#This Row],[РЕЙТИНГ DPT]:[РЕЙТИНГ НТЛ]])</f>
        <v>0</v>
      </c>
    </row>
    <row r="348" spans="1:124" x14ac:dyDescent="0.25">
      <c r="A348" s="21">
        <v>88</v>
      </c>
      <c r="B348" s="14" t="s">
        <v>341</v>
      </c>
      <c r="C348" s="14" t="s">
        <v>102</v>
      </c>
      <c r="D348" s="18" t="s">
        <v>103</v>
      </c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  <c r="BC348" s="18"/>
      <c r="BD348" s="18"/>
      <c r="BE348" s="18"/>
      <c r="BF348" s="18"/>
      <c r="BG348" s="18"/>
      <c r="BH348" s="18" t="s">
        <v>123</v>
      </c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18"/>
      <c r="CF348" s="18"/>
      <c r="CG348" s="18"/>
      <c r="CH348" s="18"/>
      <c r="CI348" s="18"/>
      <c r="CJ348" s="18"/>
      <c r="CK348" s="18"/>
      <c r="CL348" s="18"/>
      <c r="CM348" s="18"/>
      <c r="CN348" s="18"/>
      <c r="CO348" s="18"/>
      <c r="CP348" s="18"/>
      <c r="CQ348" s="18"/>
      <c r="CR348" s="18"/>
      <c r="CS348" s="18"/>
      <c r="CT348" s="18"/>
      <c r="CU348" s="18"/>
      <c r="CV348" s="18"/>
      <c r="CW348" s="18"/>
      <c r="CX348" s="18"/>
      <c r="CY348" s="18"/>
      <c r="CZ348" s="18"/>
      <c r="DA348" s="18"/>
      <c r="DB348" s="18"/>
      <c r="DC348" s="18"/>
      <c r="DD348" s="18"/>
      <c r="DE348" s="18"/>
      <c r="DF348" s="18"/>
      <c r="DG348" s="18"/>
      <c r="DH348" s="18"/>
      <c r="DI348" s="18"/>
      <c r="DJ348" s="18"/>
      <c r="DK348" s="18"/>
      <c r="DL348" s="18"/>
      <c r="DM348" s="18"/>
      <c r="DN348" s="18"/>
      <c r="DO348" s="18"/>
      <c r="DP348" s="55">
        <v>0</v>
      </c>
      <c r="DQ348" s="66">
        <v>0</v>
      </c>
      <c r="DR348" s="16">
        <v>1</v>
      </c>
      <c r="DS348" s="44">
        <f>PRODUCT(Таблица1[[#This Row],[РЕЙТИНГ НТЛ]:[РЕГ НТЛ]])</f>
        <v>0</v>
      </c>
      <c r="DT348" s="74">
        <f>SUM(Таблица1[[#This Row],[РЕЙТИНГ DPT]:[РЕЙТИНГ НТЛ]])</f>
        <v>0</v>
      </c>
    </row>
    <row r="349" spans="1:124" x14ac:dyDescent="0.25">
      <c r="A349" s="13">
        <v>94</v>
      </c>
      <c r="B349" s="14" t="s">
        <v>354</v>
      </c>
      <c r="C349" s="14" t="s">
        <v>102</v>
      </c>
      <c r="D349" s="14" t="s">
        <v>103</v>
      </c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 t="s">
        <v>123</v>
      </c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  <c r="DC349" s="14"/>
      <c r="DD349" s="14"/>
      <c r="DE349" s="14"/>
      <c r="DF349" s="14"/>
      <c r="DG349" s="14"/>
      <c r="DH349" s="14"/>
      <c r="DI349" s="14"/>
      <c r="DJ349" s="14"/>
      <c r="DK349" s="14"/>
      <c r="DL349" s="14"/>
      <c r="DM349" s="14"/>
      <c r="DN349" s="14"/>
      <c r="DO349" s="14"/>
      <c r="DP349" s="55">
        <v>0</v>
      </c>
      <c r="DQ349" s="66">
        <v>0</v>
      </c>
      <c r="DR349" s="16">
        <v>0</v>
      </c>
      <c r="DS349" s="43">
        <f>PRODUCT(Таблица1[[#This Row],[РЕЙТИНГ НТЛ]:[РЕГ НТЛ]])</f>
        <v>0</v>
      </c>
      <c r="DT349" s="74">
        <f>SUM(Таблица1[[#This Row],[РЕЙТИНГ DPT]:[РЕЙТИНГ НТЛ]])</f>
        <v>0</v>
      </c>
    </row>
    <row r="350" spans="1:124" x14ac:dyDescent="0.25">
      <c r="A350" s="13">
        <v>243</v>
      </c>
      <c r="B350" s="14" t="s">
        <v>331</v>
      </c>
      <c r="C350" s="14" t="s">
        <v>111</v>
      </c>
      <c r="D350" s="14" t="s">
        <v>112</v>
      </c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 t="s">
        <v>174</v>
      </c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A350" s="14"/>
      <c r="DB350" s="14"/>
      <c r="DC350" s="14"/>
      <c r="DD350" s="14"/>
      <c r="DE350" s="14"/>
      <c r="DF350" s="14"/>
      <c r="DG350" s="14"/>
      <c r="DH350" s="14"/>
      <c r="DI350" s="14"/>
      <c r="DJ350" s="14"/>
      <c r="DK350" s="14"/>
      <c r="DL350" s="14"/>
      <c r="DM350" s="14"/>
      <c r="DN350" s="14"/>
      <c r="DO350" s="14"/>
      <c r="DP350" s="55">
        <v>0</v>
      </c>
      <c r="DQ350" s="66">
        <v>0</v>
      </c>
      <c r="DR350" s="16">
        <v>1</v>
      </c>
      <c r="DS350" s="43">
        <f>PRODUCT(Таблица1[[#This Row],[РЕЙТИНГ НТЛ]:[РЕГ НТЛ]])</f>
        <v>0</v>
      </c>
      <c r="DT350" s="74">
        <f>SUM(Таблица1[[#This Row],[РЕЙТИНГ DPT]:[РЕЙТИНГ НТЛ]])</f>
        <v>0</v>
      </c>
    </row>
    <row r="351" spans="1:124" x14ac:dyDescent="0.25">
      <c r="A351" s="21">
        <v>121</v>
      </c>
      <c r="B351" s="14" t="s">
        <v>345</v>
      </c>
      <c r="C351" s="14" t="s">
        <v>116</v>
      </c>
      <c r="D351" s="18" t="s">
        <v>193</v>
      </c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  <c r="BC351" s="18"/>
      <c r="BD351" s="18"/>
      <c r="BE351" s="18"/>
      <c r="BF351" s="18"/>
      <c r="BG351" s="18"/>
      <c r="BH351" s="18" t="s">
        <v>174</v>
      </c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18"/>
      <c r="CF351" s="18"/>
      <c r="CG351" s="18"/>
      <c r="CH351" s="18"/>
      <c r="CI351" s="18"/>
      <c r="CJ351" s="18"/>
      <c r="CK351" s="18"/>
      <c r="CL351" s="18"/>
      <c r="CM351" s="18"/>
      <c r="CN351" s="18"/>
      <c r="CO351" s="18"/>
      <c r="CP351" s="18"/>
      <c r="CQ351" s="18"/>
      <c r="CR351" s="18"/>
      <c r="CS351" s="18"/>
      <c r="CT351" s="18"/>
      <c r="CU351" s="18"/>
      <c r="CV351" s="18"/>
      <c r="CW351" s="18"/>
      <c r="CX351" s="18"/>
      <c r="CY351" s="18"/>
      <c r="CZ351" s="18"/>
      <c r="DA351" s="18"/>
      <c r="DB351" s="18"/>
      <c r="DC351" s="18"/>
      <c r="DD351" s="18"/>
      <c r="DE351" s="18"/>
      <c r="DF351" s="18"/>
      <c r="DG351" s="18"/>
      <c r="DH351" s="18"/>
      <c r="DI351" s="18"/>
      <c r="DJ351" s="18"/>
      <c r="DK351" s="18"/>
      <c r="DL351" s="18"/>
      <c r="DM351" s="18"/>
      <c r="DN351" s="18"/>
      <c r="DO351" s="18"/>
      <c r="DP351" s="55">
        <v>0</v>
      </c>
      <c r="DQ351" s="66">
        <v>0</v>
      </c>
      <c r="DR351" s="16">
        <v>0</v>
      </c>
      <c r="DS351" s="44">
        <f>PRODUCT(Таблица1[[#This Row],[РЕЙТИНГ НТЛ]:[РЕГ НТЛ]])</f>
        <v>0</v>
      </c>
      <c r="DT351" s="74">
        <f>SUM(Таблица1[[#This Row],[РЕЙТИНГ DPT]:[РЕЙТИНГ НТЛ]])</f>
        <v>0</v>
      </c>
    </row>
    <row r="352" spans="1:124" x14ac:dyDescent="0.25">
      <c r="A352" s="13">
        <v>109</v>
      </c>
      <c r="B352" s="14" t="s">
        <v>343</v>
      </c>
      <c r="C352" s="14" t="s">
        <v>116</v>
      </c>
      <c r="D352" s="14" t="s">
        <v>192</v>
      </c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 t="s">
        <v>174</v>
      </c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A352" s="14"/>
      <c r="DB352" s="14"/>
      <c r="DC352" s="14"/>
      <c r="DD352" s="14"/>
      <c r="DE352" s="14"/>
      <c r="DF352" s="14"/>
      <c r="DG352" s="14"/>
      <c r="DH352" s="14"/>
      <c r="DI352" s="14"/>
      <c r="DJ352" s="14"/>
      <c r="DK352" s="14"/>
      <c r="DL352" s="14"/>
      <c r="DM352" s="14"/>
      <c r="DN352" s="14"/>
      <c r="DO352" s="14"/>
      <c r="DP352" s="55">
        <v>0</v>
      </c>
      <c r="DQ352" s="66">
        <v>0</v>
      </c>
      <c r="DR352" s="16">
        <v>0</v>
      </c>
      <c r="DS352" s="43">
        <f>PRODUCT(Таблица1[[#This Row],[РЕЙТИНГ НТЛ]:[РЕГ НТЛ]])</f>
        <v>0</v>
      </c>
      <c r="DT352" s="74">
        <f>SUM(Таблица1[[#This Row],[РЕЙТИНГ DPT]:[РЕЙТИНГ НТЛ]])</f>
        <v>0</v>
      </c>
    </row>
    <row r="353" spans="1:124" x14ac:dyDescent="0.25">
      <c r="A353" s="13">
        <v>252</v>
      </c>
      <c r="B353" s="14" t="s">
        <v>362</v>
      </c>
      <c r="C353" s="14" t="s">
        <v>102</v>
      </c>
      <c r="D353" s="14" t="s">
        <v>103</v>
      </c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 t="s">
        <v>195</v>
      </c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  <c r="CW353" s="14"/>
      <c r="CX353" s="14"/>
      <c r="CY353" s="14"/>
      <c r="CZ353" s="14"/>
      <c r="DA353" s="14"/>
      <c r="DB353" s="14"/>
      <c r="DC353" s="14"/>
      <c r="DD353" s="14"/>
      <c r="DE353" s="14"/>
      <c r="DF353" s="14"/>
      <c r="DG353" s="14"/>
      <c r="DH353" s="14"/>
      <c r="DI353" s="14"/>
      <c r="DJ353" s="14"/>
      <c r="DK353" s="14"/>
      <c r="DL353" s="14"/>
      <c r="DM353" s="14"/>
      <c r="DN353" s="14"/>
      <c r="DO353" s="14"/>
      <c r="DP353" s="55">
        <v>0</v>
      </c>
      <c r="DQ353" s="66">
        <v>0</v>
      </c>
      <c r="DR353" s="16">
        <v>1</v>
      </c>
      <c r="DS353" s="43">
        <f>PRODUCT(Таблица1[[#This Row],[РЕЙТИНГ НТЛ]:[РЕГ НТЛ]])</f>
        <v>0</v>
      </c>
      <c r="DT353" s="74">
        <f>SUM(Таблица1[[#This Row],[РЕЙТИНГ DPT]:[РЕЙТИНГ НТЛ]])</f>
        <v>0</v>
      </c>
    </row>
    <row r="354" spans="1:124" x14ac:dyDescent="0.25">
      <c r="A354" s="13">
        <v>249</v>
      </c>
      <c r="B354" s="14" t="s">
        <v>359</v>
      </c>
      <c r="C354" s="14" t="s">
        <v>111</v>
      </c>
      <c r="D354" s="14" t="s">
        <v>112</v>
      </c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 t="s">
        <v>195</v>
      </c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  <c r="CZ354" s="14"/>
      <c r="DA354" s="14"/>
      <c r="DB354" s="14"/>
      <c r="DC354" s="14"/>
      <c r="DD354" s="14"/>
      <c r="DE354" s="14"/>
      <c r="DF354" s="14"/>
      <c r="DG354" s="14"/>
      <c r="DH354" s="14"/>
      <c r="DI354" s="14"/>
      <c r="DJ354" s="14"/>
      <c r="DK354" s="14"/>
      <c r="DL354" s="14"/>
      <c r="DM354" s="14"/>
      <c r="DN354" s="14"/>
      <c r="DO354" s="14"/>
      <c r="DP354" s="55">
        <v>0</v>
      </c>
      <c r="DQ354" s="66">
        <v>0</v>
      </c>
      <c r="DR354" s="16">
        <v>1</v>
      </c>
      <c r="DS354" s="43">
        <f>PRODUCT(Таблица1[[#This Row],[РЕЙТИНГ НТЛ]:[РЕГ НТЛ]])</f>
        <v>0</v>
      </c>
      <c r="DT354" s="74">
        <f>SUM(Таблица1[[#This Row],[РЕЙТИНГ DPT]:[РЕЙТИНГ НТЛ]])</f>
        <v>0</v>
      </c>
    </row>
    <row r="355" spans="1:124" x14ac:dyDescent="0.25">
      <c r="A355" s="21">
        <v>117</v>
      </c>
      <c r="B355" s="18" t="s">
        <v>339</v>
      </c>
      <c r="C355" s="14" t="s">
        <v>111</v>
      </c>
      <c r="D355" s="18" t="s">
        <v>112</v>
      </c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  <c r="BC355" s="18"/>
      <c r="BD355" s="18"/>
      <c r="BE355" s="18"/>
      <c r="BF355" s="18"/>
      <c r="BG355" s="18"/>
      <c r="BH355" s="18" t="s">
        <v>195</v>
      </c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18"/>
      <c r="CF355" s="18"/>
      <c r="CG355" s="18"/>
      <c r="CH355" s="18"/>
      <c r="CI355" s="18"/>
      <c r="CJ355" s="18"/>
      <c r="CK355" s="18"/>
      <c r="CL355" s="18"/>
      <c r="CM355" s="18"/>
      <c r="CN355" s="18"/>
      <c r="CO355" s="18"/>
      <c r="CP355" s="18"/>
      <c r="CQ355" s="18"/>
      <c r="CR355" s="18"/>
      <c r="CS355" s="18"/>
      <c r="CT355" s="18"/>
      <c r="CU355" s="18"/>
      <c r="CV355" s="18"/>
      <c r="CW355" s="18"/>
      <c r="CX355" s="18"/>
      <c r="CY355" s="18"/>
      <c r="CZ355" s="18"/>
      <c r="DA355" s="18"/>
      <c r="DB355" s="18"/>
      <c r="DC355" s="18"/>
      <c r="DD355" s="18"/>
      <c r="DE355" s="18"/>
      <c r="DF355" s="18"/>
      <c r="DG355" s="18"/>
      <c r="DH355" s="18"/>
      <c r="DI355" s="18"/>
      <c r="DJ355" s="18"/>
      <c r="DK355" s="18"/>
      <c r="DL355" s="18"/>
      <c r="DM355" s="18"/>
      <c r="DN355" s="18"/>
      <c r="DO355" s="18"/>
      <c r="DP355" s="55">
        <v>0</v>
      </c>
      <c r="DQ355" s="66">
        <v>0</v>
      </c>
      <c r="DR355" s="31">
        <v>1</v>
      </c>
      <c r="DS355" s="44">
        <f>PRODUCT(Таблица1[[#This Row],[РЕЙТИНГ НТЛ]:[РЕГ НТЛ]])</f>
        <v>0</v>
      </c>
      <c r="DT355" s="74">
        <f>SUM(Таблица1[[#This Row],[РЕЙТИНГ DPT]:[РЕЙТИНГ НТЛ]])</f>
        <v>0</v>
      </c>
    </row>
    <row r="356" spans="1:124" x14ac:dyDescent="0.25">
      <c r="A356" s="13">
        <v>254</v>
      </c>
      <c r="B356" s="14" t="s">
        <v>350</v>
      </c>
      <c r="C356" s="14" t="s">
        <v>111</v>
      </c>
      <c r="D356" s="14" t="s">
        <v>112</v>
      </c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 t="s">
        <v>195</v>
      </c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  <c r="CZ356" s="14"/>
      <c r="DA356" s="14"/>
      <c r="DB356" s="14"/>
      <c r="DC356" s="14"/>
      <c r="DD356" s="14"/>
      <c r="DE356" s="14"/>
      <c r="DF356" s="14"/>
      <c r="DG356" s="14"/>
      <c r="DH356" s="14"/>
      <c r="DI356" s="14"/>
      <c r="DJ356" s="14"/>
      <c r="DK356" s="14"/>
      <c r="DL356" s="14"/>
      <c r="DM356" s="14"/>
      <c r="DN356" s="14"/>
      <c r="DO356" s="14"/>
      <c r="DP356" s="55">
        <v>0</v>
      </c>
      <c r="DQ356" s="66">
        <v>0</v>
      </c>
      <c r="DR356" s="16">
        <v>0</v>
      </c>
      <c r="DS356" s="43">
        <f>PRODUCT(Таблица1[[#This Row],[РЕЙТИНГ НТЛ]:[РЕГ НТЛ]])</f>
        <v>0</v>
      </c>
      <c r="DT356" s="74">
        <f>SUM(Таблица1[[#This Row],[РЕЙТИНГ DPT]:[РЕЙТИНГ НТЛ]])</f>
        <v>0</v>
      </c>
    </row>
    <row r="357" spans="1:124" x14ac:dyDescent="0.25">
      <c r="A357" s="13">
        <v>242</v>
      </c>
      <c r="B357" s="14" t="s">
        <v>357</v>
      </c>
      <c r="C357" s="14" t="s">
        <v>111</v>
      </c>
      <c r="D357" s="14" t="s">
        <v>112</v>
      </c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 t="s">
        <v>195</v>
      </c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  <c r="DB357" s="14"/>
      <c r="DC357" s="14"/>
      <c r="DD357" s="14"/>
      <c r="DE357" s="14"/>
      <c r="DF357" s="14"/>
      <c r="DG357" s="14"/>
      <c r="DH357" s="14"/>
      <c r="DI357" s="14"/>
      <c r="DJ357" s="14"/>
      <c r="DK357" s="14"/>
      <c r="DL357" s="14"/>
      <c r="DM357" s="14"/>
      <c r="DN357" s="14"/>
      <c r="DO357" s="14"/>
      <c r="DP357" s="55">
        <v>0</v>
      </c>
      <c r="DQ357" s="66">
        <v>0</v>
      </c>
      <c r="DR357" s="16">
        <v>0</v>
      </c>
      <c r="DS357" s="43">
        <f>PRODUCT(Таблица1[[#This Row],[РЕЙТИНГ НТЛ]:[РЕГ НТЛ]])</f>
        <v>0</v>
      </c>
      <c r="DT357" s="74">
        <f>SUM(Таблица1[[#This Row],[РЕЙТИНГ DPT]:[РЕЙТИНГ НТЛ]])</f>
        <v>0</v>
      </c>
    </row>
    <row r="358" spans="1:124" x14ac:dyDescent="0.25">
      <c r="A358" s="13">
        <v>85</v>
      </c>
      <c r="B358" s="14" t="s">
        <v>365</v>
      </c>
      <c r="C358" s="14" t="s">
        <v>102</v>
      </c>
      <c r="D358" s="14" t="s">
        <v>103</v>
      </c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 t="s">
        <v>194</v>
      </c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  <c r="CZ358" s="14"/>
      <c r="DA358" s="14"/>
      <c r="DB358" s="14"/>
      <c r="DC358" s="14"/>
      <c r="DD358" s="14"/>
      <c r="DE358" s="14"/>
      <c r="DF358" s="14"/>
      <c r="DG358" s="14"/>
      <c r="DH358" s="14"/>
      <c r="DI358" s="14"/>
      <c r="DJ358" s="14"/>
      <c r="DK358" s="14"/>
      <c r="DL358" s="14"/>
      <c r="DM358" s="14"/>
      <c r="DN358" s="14"/>
      <c r="DO358" s="14"/>
      <c r="DP358" s="55">
        <v>0</v>
      </c>
      <c r="DQ358" s="66">
        <v>0</v>
      </c>
      <c r="DR358" s="16">
        <v>0</v>
      </c>
      <c r="DS358" s="43">
        <f>PRODUCT(Таблица1[[#This Row],[РЕЙТИНГ НТЛ]:[РЕГ НТЛ]])</f>
        <v>0</v>
      </c>
      <c r="DT358" s="74">
        <f>SUM(Таблица1[[#This Row],[РЕЙТИНГ DPT]:[РЕЙТИНГ НТЛ]])</f>
        <v>0</v>
      </c>
    </row>
    <row r="359" spans="1:124" x14ac:dyDescent="0.25">
      <c r="A359" s="13">
        <v>104</v>
      </c>
      <c r="B359" s="14" t="s">
        <v>356</v>
      </c>
      <c r="C359" s="14" t="s">
        <v>190</v>
      </c>
      <c r="D359" s="14" t="s">
        <v>185</v>
      </c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 t="s">
        <v>194</v>
      </c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  <c r="DC359" s="14"/>
      <c r="DD359" s="14"/>
      <c r="DE359" s="14"/>
      <c r="DF359" s="14"/>
      <c r="DG359" s="14"/>
      <c r="DH359" s="14"/>
      <c r="DI359" s="14"/>
      <c r="DJ359" s="14"/>
      <c r="DK359" s="14"/>
      <c r="DL359" s="14"/>
      <c r="DM359" s="14"/>
      <c r="DN359" s="14"/>
      <c r="DO359" s="14"/>
      <c r="DP359" s="55">
        <v>0</v>
      </c>
      <c r="DQ359" s="66">
        <v>0</v>
      </c>
      <c r="DR359" s="16">
        <v>0</v>
      </c>
      <c r="DS359" s="43">
        <f>PRODUCT(Таблица1[[#This Row],[РЕЙТИНГ НТЛ]:[РЕГ НТЛ]])</f>
        <v>0</v>
      </c>
      <c r="DT359" s="74">
        <f>SUM(Таблица1[[#This Row],[РЕЙТИНГ DPT]:[РЕЙТИНГ НТЛ]])</f>
        <v>0</v>
      </c>
    </row>
    <row r="360" spans="1:124" x14ac:dyDescent="0.25">
      <c r="A360" s="13">
        <v>113</v>
      </c>
      <c r="B360" s="14" t="s">
        <v>335</v>
      </c>
      <c r="C360" s="14" t="s">
        <v>116</v>
      </c>
      <c r="D360" s="14" t="s">
        <v>148</v>
      </c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 t="s">
        <v>194</v>
      </c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  <c r="DC360" s="14"/>
      <c r="DD360" s="14"/>
      <c r="DE360" s="14"/>
      <c r="DF360" s="14"/>
      <c r="DG360" s="14"/>
      <c r="DH360" s="14"/>
      <c r="DI360" s="14"/>
      <c r="DJ360" s="14"/>
      <c r="DK360" s="14"/>
      <c r="DL360" s="14"/>
      <c r="DM360" s="14"/>
      <c r="DN360" s="14"/>
      <c r="DO360" s="14"/>
      <c r="DP360" s="55">
        <v>0</v>
      </c>
      <c r="DQ360" s="66">
        <v>0</v>
      </c>
      <c r="DR360" s="16">
        <v>0</v>
      </c>
      <c r="DS360" s="43">
        <f>PRODUCT(Таблица1[[#This Row],[РЕЙТИНГ НТЛ]:[РЕГ НТЛ]])</f>
        <v>0</v>
      </c>
      <c r="DT360" s="74">
        <f>SUM(Таблица1[[#This Row],[РЕЙТИНГ DPT]:[РЕЙТИНГ НТЛ]])</f>
        <v>0</v>
      </c>
    </row>
    <row r="361" spans="1:124" x14ac:dyDescent="0.25">
      <c r="A361" s="13">
        <v>125</v>
      </c>
      <c r="B361" s="14" t="s">
        <v>326</v>
      </c>
      <c r="C361" s="14" t="s">
        <v>106</v>
      </c>
      <c r="D361" s="14" t="s">
        <v>186</v>
      </c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 t="s">
        <v>194</v>
      </c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  <c r="DC361" s="14"/>
      <c r="DD361" s="14"/>
      <c r="DE361" s="14"/>
      <c r="DF361" s="14"/>
      <c r="DG361" s="14"/>
      <c r="DH361" s="14"/>
      <c r="DI361" s="14"/>
      <c r="DJ361" s="14"/>
      <c r="DK361" s="14"/>
      <c r="DL361" s="14"/>
      <c r="DM361" s="14"/>
      <c r="DN361" s="14"/>
      <c r="DO361" s="14"/>
      <c r="DP361" s="55">
        <v>0</v>
      </c>
      <c r="DQ361" s="66">
        <v>0</v>
      </c>
      <c r="DR361" s="16">
        <v>1</v>
      </c>
      <c r="DS361" s="43">
        <f>PRODUCT(Таблица1[[#This Row],[РЕЙТИНГ НТЛ]:[РЕГ НТЛ]])</f>
        <v>0</v>
      </c>
      <c r="DT361" s="74">
        <f>SUM(Таблица1[[#This Row],[РЕЙТИНГ DPT]:[РЕЙТИНГ НТЛ]])</f>
        <v>0</v>
      </c>
    </row>
    <row r="362" spans="1:124" x14ac:dyDescent="0.25">
      <c r="A362" s="13">
        <v>120</v>
      </c>
      <c r="B362" s="14" t="s">
        <v>344</v>
      </c>
      <c r="C362" s="14" t="s">
        <v>106</v>
      </c>
      <c r="D362" s="14" t="s">
        <v>107</v>
      </c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 t="s">
        <v>194</v>
      </c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  <c r="DB362" s="14"/>
      <c r="DC362" s="14"/>
      <c r="DD362" s="14"/>
      <c r="DE362" s="14"/>
      <c r="DF362" s="14"/>
      <c r="DG362" s="14"/>
      <c r="DH362" s="14"/>
      <c r="DI362" s="14"/>
      <c r="DJ362" s="14"/>
      <c r="DK362" s="14"/>
      <c r="DL362" s="14"/>
      <c r="DM362" s="14"/>
      <c r="DN362" s="14"/>
      <c r="DO362" s="14"/>
      <c r="DP362" s="55">
        <v>0</v>
      </c>
      <c r="DQ362" s="66">
        <v>0</v>
      </c>
      <c r="DR362" s="16">
        <v>1</v>
      </c>
      <c r="DS362" s="43">
        <f>PRODUCT(Таблица1[[#This Row],[РЕЙТИНГ НТЛ]:[РЕГ НТЛ]])</f>
        <v>0</v>
      </c>
      <c r="DT362" s="74">
        <f>SUM(Таблица1[[#This Row],[РЕЙТИНГ DPT]:[РЕЙТИНГ НТЛ]])</f>
        <v>0</v>
      </c>
    </row>
    <row r="363" spans="1:124" x14ac:dyDescent="0.25">
      <c r="A363" s="13">
        <v>79</v>
      </c>
      <c r="B363" s="14" t="s">
        <v>429</v>
      </c>
      <c r="C363" s="14" t="s">
        <v>111</v>
      </c>
      <c r="D363" s="14" t="s">
        <v>112</v>
      </c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>
        <v>1</v>
      </c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A363" s="14"/>
      <c r="DB363" s="14"/>
      <c r="DC363" s="14"/>
      <c r="DD363" s="14"/>
      <c r="DE363" s="14"/>
      <c r="DF363" s="14"/>
      <c r="DG363" s="14"/>
      <c r="DH363" s="14"/>
      <c r="DI363" s="14"/>
      <c r="DJ363" s="14"/>
      <c r="DK363" s="14"/>
      <c r="DL363" s="14"/>
      <c r="DM363" s="14"/>
      <c r="DN363" s="14"/>
      <c r="DO363" s="14"/>
      <c r="DP363" s="55">
        <v>0</v>
      </c>
      <c r="DQ363" s="49">
        <v>6</v>
      </c>
      <c r="DR363" s="16">
        <v>0.5</v>
      </c>
      <c r="DS363" s="43">
        <f>PRODUCT(Таблица1[[#This Row],[РЕЙТИНГ НТЛ]:[РЕГ НТЛ]])</f>
        <v>3</v>
      </c>
      <c r="DT363" s="74">
        <f>SUM(Таблица1[[#This Row],[РЕЙТИНГ DPT]:[РЕЙТИНГ НТЛ]])</f>
        <v>6</v>
      </c>
    </row>
    <row r="364" spans="1:124" x14ac:dyDescent="0.25">
      <c r="A364" s="21">
        <v>45</v>
      </c>
      <c r="B364" s="18" t="s">
        <v>430</v>
      </c>
      <c r="C364" s="14" t="s">
        <v>104</v>
      </c>
      <c r="D364" s="18" t="s">
        <v>105</v>
      </c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8"/>
      <c r="BB364" s="18"/>
      <c r="BC364" s="18"/>
      <c r="BD364" s="18"/>
      <c r="BE364" s="18"/>
      <c r="BF364" s="18"/>
      <c r="BG364" s="18">
        <v>2</v>
      </c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18"/>
      <c r="CF364" s="18"/>
      <c r="CG364" s="18"/>
      <c r="CH364" s="18"/>
      <c r="CI364" s="18"/>
      <c r="CJ364" s="18"/>
      <c r="CK364" s="18"/>
      <c r="CL364" s="18"/>
      <c r="CM364" s="18"/>
      <c r="CN364" s="18"/>
      <c r="CO364" s="18"/>
      <c r="CP364" s="18"/>
      <c r="CQ364" s="18"/>
      <c r="CR364" s="18"/>
      <c r="CS364" s="18"/>
      <c r="CT364" s="18"/>
      <c r="CU364" s="18"/>
      <c r="CV364" s="18"/>
      <c r="CW364" s="18"/>
      <c r="CX364" s="18"/>
      <c r="CY364" s="18"/>
      <c r="CZ364" s="18"/>
      <c r="DA364" s="18"/>
      <c r="DB364" s="18"/>
      <c r="DC364" s="18"/>
      <c r="DD364" s="18"/>
      <c r="DE364" s="18"/>
      <c r="DF364" s="18"/>
      <c r="DG364" s="18"/>
      <c r="DH364" s="18"/>
      <c r="DI364" s="18"/>
      <c r="DJ364" s="18"/>
      <c r="DK364" s="18"/>
      <c r="DL364" s="18"/>
      <c r="DM364" s="18"/>
      <c r="DN364" s="18"/>
      <c r="DO364" s="18"/>
      <c r="DP364" s="55">
        <v>0</v>
      </c>
      <c r="DQ364" s="52">
        <v>4</v>
      </c>
      <c r="DR364" s="19">
        <v>1</v>
      </c>
      <c r="DS364" s="44">
        <f>PRODUCT(Таблица1[[#This Row],[РЕЙТИНГ НТЛ]:[РЕГ НТЛ]])</f>
        <v>4</v>
      </c>
      <c r="DT364" s="74">
        <f>SUM(Таблица1[[#This Row],[РЕЙТИНГ DPT]:[РЕЙТИНГ НТЛ]])</f>
        <v>4</v>
      </c>
    </row>
    <row r="365" spans="1:124" x14ac:dyDescent="0.25">
      <c r="A365" s="13">
        <v>92</v>
      </c>
      <c r="B365" s="14" t="s">
        <v>426</v>
      </c>
      <c r="C365" s="14" t="s">
        <v>102</v>
      </c>
      <c r="D365" s="14" t="s">
        <v>103</v>
      </c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>
        <v>3</v>
      </c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  <c r="CZ365" s="14"/>
      <c r="DA365" s="14"/>
      <c r="DB365" s="14"/>
      <c r="DC365" s="14"/>
      <c r="DD365" s="14"/>
      <c r="DE365" s="14"/>
      <c r="DF365" s="14"/>
      <c r="DG365" s="14"/>
      <c r="DH365" s="14"/>
      <c r="DI365" s="14"/>
      <c r="DJ365" s="14"/>
      <c r="DK365" s="14"/>
      <c r="DL365" s="14"/>
      <c r="DM365" s="14"/>
      <c r="DN365" s="14"/>
      <c r="DO365" s="14"/>
      <c r="DP365" s="55">
        <v>0</v>
      </c>
      <c r="DQ365" s="46">
        <v>4</v>
      </c>
      <c r="DR365" s="31">
        <v>1</v>
      </c>
      <c r="DS365" s="43">
        <f>PRODUCT(Таблица1[[#This Row],[РЕЙТИНГ НТЛ]:[РЕГ НТЛ]])</f>
        <v>4</v>
      </c>
      <c r="DT365" s="74">
        <f>SUM(Таблица1[[#This Row],[РЕЙТИНГ DPT]:[РЕЙТИНГ НТЛ]])</f>
        <v>4</v>
      </c>
    </row>
    <row r="366" spans="1:124" x14ac:dyDescent="0.25">
      <c r="A366" s="13">
        <v>87</v>
      </c>
      <c r="B366" s="14" t="s">
        <v>423</v>
      </c>
      <c r="C366" s="14" t="s">
        <v>102</v>
      </c>
      <c r="D366" s="14" t="s">
        <v>103</v>
      </c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>
        <v>4</v>
      </c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  <c r="DB366" s="14"/>
      <c r="DC366" s="14"/>
      <c r="DD366" s="14"/>
      <c r="DE366" s="14"/>
      <c r="DF366" s="14"/>
      <c r="DG366" s="14"/>
      <c r="DH366" s="14"/>
      <c r="DI366" s="14"/>
      <c r="DJ366" s="14"/>
      <c r="DK366" s="14"/>
      <c r="DL366" s="14"/>
      <c r="DM366" s="14"/>
      <c r="DN366" s="14"/>
      <c r="DO366" s="14"/>
      <c r="DP366" s="55">
        <v>0</v>
      </c>
      <c r="DQ366" s="49">
        <v>2</v>
      </c>
      <c r="DR366" s="16">
        <v>1</v>
      </c>
      <c r="DS366" s="43">
        <f>PRODUCT(Таблица1[[#This Row],[РЕЙТИНГ НТЛ]:[РЕГ НТЛ]])</f>
        <v>2</v>
      </c>
      <c r="DT366" s="74">
        <f>SUM(Таблица1[[#This Row],[РЕЙТИНГ DPT]:[РЕЙТИНГ НТЛ]])</f>
        <v>2</v>
      </c>
    </row>
    <row r="367" spans="1:124" x14ac:dyDescent="0.25">
      <c r="A367" s="21">
        <v>81</v>
      </c>
      <c r="B367" s="18" t="s">
        <v>427</v>
      </c>
      <c r="C367" s="14" t="s">
        <v>111</v>
      </c>
      <c r="D367" s="18" t="s">
        <v>112</v>
      </c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8"/>
      <c r="BB367" s="18"/>
      <c r="BC367" s="18"/>
      <c r="BD367" s="18"/>
      <c r="BE367" s="18"/>
      <c r="BF367" s="18"/>
      <c r="BG367" s="18">
        <v>5</v>
      </c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18"/>
      <c r="CF367" s="18"/>
      <c r="CG367" s="18"/>
      <c r="CH367" s="18"/>
      <c r="CI367" s="18"/>
      <c r="CJ367" s="18"/>
      <c r="CK367" s="18"/>
      <c r="CL367" s="18"/>
      <c r="CM367" s="18"/>
      <c r="CN367" s="18"/>
      <c r="CO367" s="18"/>
      <c r="CP367" s="18"/>
      <c r="CQ367" s="18"/>
      <c r="CR367" s="18"/>
      <c r="CS367" s="18"/>
      <c r="CT367" s="18"/>
      <c r="CU367" s="18"/>
      <c r="CV367" s="18"/>
      <c r="CW367" s="18"/>
      <c r="CX367" s="18"/>
      <c r="CY367" s="18"/>
      <c r="CZ367" s="18"/>
      <c r="DA367" s="18"/>
      <c r="DB367" s="18"/>
      <c r="DC367" s="18"/>
      <c r="DD367" s="18"/>
      <c r="DE367" s="18"/>
      <c r="DF367" s="18"/>
      <c r="DG367" s="18"/>
      <c r="DH367" s="18"/>
      <c r="DI367" s="18"/>
      <c r="DJ367" s="18"/>
      <c r="DK367" s="18"/>
      <c r="DL367" s="18"/>
      <c r="DM367" s="18"/>
      <c r="DN367" s="18"/>
      <c r="DO367" s="18"/>
      <c r="DP367" s="55">
        <v>0</v>
      </c>
      <c r="DQ367" s="52">
        <v>2</v>
      </c>
      <c r="DR367" s="35">
        <v>1</v>
      </c>
      <c r="DS367" s="44">
        <f>PRODUCT(Таблица1[[#This Row],[РЕЙТИНГ НТЛ]:[РЕГ НТЛ]])</f>
        <v>2</v>
      </c>
      <c r="DT367" s="74">
        <f>SUM(Таблица1[[#This Row],[РЕЙТИНГ DPT]:[РЕЙТИНГ НТЛ]])</f>
        <v>2</v>
      </c>
    </row>
    <row r="368" spans="1:124" x14ac:dyDescent="0.25">
      <c r="A368" s="13">
        <v>106</v>
      </c>
      <c r="B368" s="14" t="s">
        <v>416</v>
      </c>
      <c r="C368" s="14" t="s">
        <v>102</v>
      </c>
      <c r="D368" s="14" t="s">
        <v>103</v>
      </c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>
        <v>6</v>
      </c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A368" s="14"/>
      <c r="DB368" s="14"/>
      <c r="DC368" s="14"/>
      <c r="DD368" s="14"/>
      <c r="DE368" s="14"/>
      <c r="DF368" s="14"/>
      <c r="DG368" s="14"/>
      <c r="DH368" s="14"/>
      <c r="DI368" s="14"/>
      <c r="DJ368" s="14"/>
      <c r="DK368" s="14"/>
      <c r="DL368" s="14"/>
      <c r="DM368" s="14"/>
      <c r="DN368" s="14"/>
      <c r="DO368" s="14"/>
      <c r="DP368" s="55">
        <v>0</v>
      </c>
      <c r="DQ368" s="49">
        <v>2</v>
      </c>
      <c r="DR368" s="16">
        <v>1</v>
      </c>
      <c r="DS368" s="43">
        <f>PRODUCT(Таблица1[[#This Row],[РЕЙТИНГ НТЛ]:[РЕГ НТЛ]])</f>
        <v>2</v>
      </c>
      <c r="DT368" s="74">
        <f>SUM(Таблица1[[#This Row],[РЕЙТИНГ DPT]:[РЕЙТИНГ НТЛ]])</f>
        <v>2</v>
      </c>
    </row>
    <row r="369" spans="1:124" x14ac:dyDescent="0.25">
      <c r="A369" s="13">
        <v>102</v>
      </c>
      <c r="B369" s="14" t="s">
        <v>418</v>
      </c>
      <c r="C369" s="14" t="s">
        <v>102</v>
      </c>
      <c r="D369" s="14" t="s">
        <v>103</v>
      </c>
      <c r="E369" s="25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>
        <v>7</v>
      </c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  <c r="CW369" s="14"/>
      <c r="CX369" s="14"/>
      <c r="CY369" s="14"/>
      <c r="CZ369" s="14"/>
      <c r="DA369" s="14"/>
      <c r="DB369" s="14"/>
      <c r="DC369" s="14"/>
      <c r="DD369" s="14"/>
      <c r="DE369" s="14"/>
      <c r="DF369" s="14"/>
      <c r="DG369" s="14"/>
      <c r="DH369" s="14"/>
      <c r="DI369" s="14"/>
      <c r="DJ369" s="14"/>
      <c r="DK369" s="14"/>
      <c r="DL369" s="14"/>
      <c r="DM369" s="14"/>
      <c r="DN369" s="14"/>
      <c r="DO369" s="14"/>
      <c r="DP369" s="55">
        <v>0</v>
      </c>
      <c r="DQ369" s="66">
        <v>0</v>
      </c>
      <c r="DR369" s="16">
        <v>1</v>
      </c>
      <c r="DS369" s="43">
        <f>PRODUCT(Таблица1[[#This Row],[РЕЙТИНГ НТЛ]:[РЕГ НТЛ]])</f>
        <v>0</v>
      </c>
      <c r="DT369" s="74">
        <f>SUM(Таблица1[[#This Row],[РЕЙТИНГ DPT]:[РЕЙТИНГ НТЛ]])</f>
        <v>0</v>
      </c>
    </row>
    <row r="370" spans="1:124" x14ac:dyDescent="0.25">
      <c r="A370" s="13">
        <v>105</v>
      </c>
      <c r="B370" s="14" t="s">
        <v>438</v>
      </c>
      <c r="C370" s="14" t="s">
        <v>190</v>
      </c>
      <c r="D370" s="14" t="s">
        <v>185</v>
      </c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7"/>
      <c r="P370" s="17"/>
      <c r="Q370" s="17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>
        <v>8</v>
      </c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  <c r="DC370" s="14"/>
      <c r="DD370" s="14"/>
      <c r="DE370" s="14"/>
      <c r="DF370" s="14"/>
      <c r="DG370" s="14"/>
      <c r="DH370" s="14"/>
      <c r="DI370" s="14"/>
      <c r="DJ370" s="14"/>
      <c r="DK370" s="14"/>
      <c r="DL370" s="14"/>
      <c r="DM370" s="14"/>
      <c r="DN370" s="14"/>
      <c r="DO370" s="14"/>
      <c r="DP370" s="55">
        <v>0</v>
      </c>
      <c r="DQ370" s="66">
        <v>0</v>
      </c>
      <c r="DR370" s="16">
        <v>0</v>
      </c>
      <c r="DS370" s="43">
        <f>PRODUCT(Таблица1[[#This Row],[РЕЙТИНГ НТЛ]:[РЕГ НТЛ]])</f>
        <v>0</v>
      </c>
      <c r="DT370" s="74">
        <f>SUM(Таблица1[[#This Row],[РЕЙТИНГ DPT]:[РЕЙТИНГ НТЛ]])</f>
        <v>0</v>
      </c>
    </row>
    <row r="371" spans="1:124" x14ac:dyDescent="0.25">
      <c r="A371" s="21">
        <v>119</v>
      </c>
      <c r="B371" s="18" t="s">
        <v>322</v>
      </c>
      <c r="C371" s="14" t="s">
        <v>102</v>
      </c>
      <c r="D371" s="18" t="s">
        <v>103</v>
      </c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8"/>
      <c r="BB371" s="18"/>
      <c r="BC371" s="18"/>
      <c r="BD371" s="18"/>
      <c r="BE371" s="18"/>
      <c r="BF371" s="18">
        <v>1</v>
      </c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18"/>
      <c r="CF371" s="18"/>
      <c r="CG371" s="18"/>
      <c r="CH371" s="18"/>
      <c r="CI371" s="18"/>
      <c r="CJ371" s="18"/>
      <c r="CK371" s="18"/>
      <c r="CL371" s="18"/>
      <c r="CM371" s="18"/>
      <c r="CN371" s="18"/>
      <c r="CO371" s="18"/>
      <c r="CP371" s="18"/>
      <c r="CQ371" s="18"/>
      <c r="CR371" s="18"/>
      <c r="CS371" s="18"/>
      <c r="CT371" s="18"/>
      <c r="CU371" s="18"/>
      <c r="CV371" s="18"/>
      <c r="CW371" s="18"/>
      <c r="CX371" s="18"/>
      <c r="CY371" s="18"/>
      <c r="CZ371" s="18"/>
      <c r="DA371" s="18"/>
      <c r="DB371" s="18"/>
      <c r="DC371" s="18"/>
      <c r="DD371" s="18"/>
      <c r="DE371" s="18"/>
      <c r="DF371" s="18"/>
      <c r="DG371" s="18"/>
      <c r="DH371" s="18"/>
      <c r="DI371" s="18"/>
      <c r="DJ371" s="18"/>
      <c r="DK371" s="18"/>
      <c r="DL371" s="18"/>
      <c r="DM371" s="18"/>
      <c r="DN371" s="18"/>
      <c r="DO371" s="18"/>
      <c r="DP371" s="55">
        <v>0</v>
      </c>
      <c r="DQ371" s="52">
        <v>6</v>
      </c>
      <c r="DR371" s="35">
        <v>1</v>
      </c>
      <c r="DS371" s="44">
        <f>PRODUCT(Таблица1[[#This Row],[РЕЙТИНГ НТЛ]:[РЕГ НТЛ]])</f>
        <v>6</v>
      </c>
      <c r="DT371" s="74">
        <f>SUM(Таблица1[[#This Row],[РЕЙТИНГ DPT]:[РЕЙТИНГ НТЛ]])</f>
        <v>6</v>
      </c>
    </row>
    <row r="372" spans="1:124" x14ac:dyDescent="0.25">
      <c r="A372" s="13">
        <v>93</v>
      </c>
      <c r="B372" s="14" t="s">
        <v>327</v>
      </c>
      <c r="C372" s="14" t="s">
        <v>102</v>
      </c>
      <c r="D372" s="14" t="s">
        <v>103</v>
      </c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>
        <v>2</v>
      </c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  <c r="DB372" s="14"/>
      <c r="DC372" s="14"/>
      <c r="DD372" s="14"/>
      <c r="DE372" s="14"/>
      <c r="DF372" s="14"/>
      <c r="DG372" s="14"/>
      <c r="DH372" s="14"/>
      <c r="DI372" s="14"/>
      <c r="DJ372" s="14"/>
      <c r="DK372" s="14"/>
      <c r="DL372" s="14"/>
      <c r="DM372" s="14"/>
      <c r="DN372" s="14"/>
      <c r="DO372" s="14"/>
      <c r="DP372" s="55">
        <v>0</v>
      </c>
      <c r="DQ372" s="46">
        <v>4</v>
      </c>
      <c r="DR372" s="16">
        <v>1</v>
      </c>
      <c r="DS372" s="43">
        <f>PRODUCT(Таблица1[[#This Row],[РЕЙТИНГ НТЛ]:[РЕГ НТЛ]])</f>
        <v>4</v>
      </c>
      <c r="DT372" s="74">
        <f>SUM(Таблица1[[#This Row],[РЕЙТИНГ DPT]:[РЕЙТИНГ НТЛ]])</f>
        <v>4</v>
      </c>
    </row>
    <row r="373" spans="1:124" x14ac:dyDescent="0.25">
      <c r="A373" s="13">
        <v>101</v>
      </c>
      <c r="B373" s="14" t="s">
        <v>324</v>
      </c>
      <c r="C373" s="14" t="s">
        <v>102</v>
      </c>
      <c r="D373" s="14" t="s">
        <v>103</v>
      </c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>
        <v>3</v>
      </c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  <c r="CY373" s="14"/>
      <c r="CZ373" s="14"/>
      <c r="DA373" s="14"/>
      <c r="DB373" s="14"/>
      <c r="DC373" s="14"/>
      <c r="DD373" s="14"/>
      <c r="DE373" s="14"/>
      <c r="DF373" s="14"/>
      <c r="DG373" s="14"/>
      <c r="DH373" s="14"/>
      <c r="DI373" s="14"/>
      <c r="DJ373" s="14"/>
      <c r="DK373" s="14"/>
      <c r="DL373" s="14"/>
      <c r="DM373" s="14"/>
      <c r="DN373" s="14"/>
      <c r="DO373" s="14"/>
      <c r="DP373" s="55">
        <v>0</v>
      </c>
      <c r="DQ373" s="49">
        <v>4</v>
      </c>
      <c r="DR373" s="16">
        <v>1</v>
      </c>
      <c r="DS373" s="43">
        <f>PRODUCT(Таблица1[[#This Row],[РЕЙТИНГ НТЛ]:[РЕГ НТЛ]])</f>
        <v>4</v>
      </c>
      <c r="DT373" s="74">
        <f>SUM(Таблица1[[#This Row],[РЕЙТИНГ DPT]:[РЕЙТИНГ НТЛ]])</f>
        <v>4</v>
      </c>
    </row>
    <row r="374" spans="1:124" x14ac:dyDescent="0.25">
      <c r="A374" s="13">
        <v>90</v>
      </c>
      <c r="B374" s="14" t="s">
        <v>323</v>
      </c>
      <c r="C374" s="14" t="s">
        <v>102</v>
      </c>
      <c r="D374" s="14" t="s">
        <v>103</v>
      </c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>
        <v>4</v>
      </c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A374" s="14"/>
      <c r="DB374" s="14"/>
      <c r="DC374" s="14"/>
      <c r="DD374" s="14"/>
      <c r="DE374" s="14"/>
      <c r="DF374" s="14"/>
      <c r="DG374" s="14"/>
      <c r="DH374" s="14"/>
      <c r="DI374" s="14"/>
      <c r="DJ374" s="14"/>
      <c r="DK374" s="14"/>
      <c r="DL374" s="14"/>
      <c r="DM374" s="14"/>
      <c r="DN374" s="14"/>
      <c r="DO374" s="14"/>
      <c r="DP374" s="55">
        <v>0</v>
      </c>
      <c r="DQ374" s="46">
        <v>2</v>
      </c>
      <c r="DR374" s="31">
        <v>1</v>
      </c>
      <c r="DS374" s="43">
        <f>PRODUCT(Таблица1[[#This Row],[РЕЙТИНГ НТЛ]:[РЕГ НТЛ]])</f>
        <v>2</v>
      </c>
      <c r="DT374" s="74">
        <f>SUM(Таблица1[[#This Row],[РЕЙТИНГ DPT]:[РЕЙТИНГ НТЛ]])</f>
        <v>2</v>
      </c>
    </row>
    <row r="375" spans="1:124" x14ac:dyDescent="0.25">
      <c r="A375" s="13">
        <v>100</v>
      </c>
      <c r="B375" s="14" t="s">
        <v>319</v>
      </c>
      <c r="C375" s="14" t="s">
        <v>111</v>
      </c>
      <c r="D375" s="14" t="s">
        <v>112</v>
      </c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>
        <v>5</v>
      </c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  <c r="CW375" s="14"/>
      <c r="CX375" s="14"/>
      <c r="CY375" s="14"/>
      <c r="CZ375" s="14"/>
      <c r="DA375" s="14"/>
      <c r="DB375" s="14"/>
      <c r="DC375" s="14"/>
      <c r="DD375" s="14"/>
      <c r="DE375" s="14"/>
      <c r="DF375" s="14"/>
      <c r="DG375" s="14"/>
      <c r="DH375" s="14"/>
      <c r="DI375" s="14"/>
      <c r="DJ375" s="14"/>
      <c r="DK375" s="14"/>
      <c r="DL375" s="14"/>
      <c r="DM375" s="14"/>
      <c r="DN375" s="14"/>
      <c r="DO375" s="14"/>
      <c r="DP375" s="55">
        <v>0</v>
      </c>
      <c r="DQ375" s="46">
        <v>2</v>
      </c>
      <c r="DR375" s="16">
        <v>1</v>
      </c>
      <c r="DS375" s="43">
        <f>PRODUCT(Таблица1[[#This Row],[РЕЙТИНГ НТЛ]:[РЕГ НТЛ]])</f>
        <v>2</v>
      </c>
      <c r="DT375" s="74">
        <f>SUM(Таблица1[[#This Row],[РЕЙТИНГ DPT]:[РЕЙТИНГ НТЛ]])</f>
        <v>2</v>
      </c>
    </row>
    <row r="376" spans="1:124" x14ac:dyDescent="0.25">
      <c r="A376" s="21">
        <v>89</v>
      </c>
      <c r="B376" s="18" t="s">
        <v>325</v>
      </c>
      <c r="C376" s="14" t="s">
        <v>102</v>
      </c>
      <c r="D376" s="18" t="s">
        <v>103</v>
      </c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8"/>
      <c r="BB376" s="18"/>
      <c r="BC376" s="18"/>
      <c r="BD376" s="18"/>
      <c r="BE376" s="18"/>
      <c r="BF376" s="18">
        <v>6</v>
      </c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18"/>
      <c r="CF376" s="18"/>
      <c r="CG376" s="18"/>
      <c r="CH376" s="18"/>
      <c r="CI376" s="18"/>
      <c r="CJ376" s="18"/>
      <c r="CK376" s="18"/>
      <c r="CL376" s="18"/>
      <c r="CM376" s="18"/>
      <c r="CN376" s="18"/>
      <c r="CO376" s="18"/>
      <c r="CP376" s="18"/>
      <c r="CQ376" s="18"/>
      <c r="CR376" s="18"/>
      <c r="CS376" s="18"/>
      <c r="CT376" s="18"/>
      <c r="CU376" s="18"/>
      <c r="CV376" s="18"/>
      <c r="CW376" s="18"/>
      <c r="CX376" s="18"/>
      <c r="CY376" s="18"/>
      <c r="CZ376" s="18"/>
      <c r="DA376" s="18"/>
      <c r="DB376" s="18"/>
      <c r="DC376" s="18"/>
      <c r="DD376" s="18"/>
      <c r="DE376" s="18"/>
      <c r="DF376" s="18"/>
      <c r="DG376" s="18"/>
      <c r="DH376" s="18"/>
      <c r="DI376" s="18"/>
      <c r="DJ376" s="18"/>
      <c r="DK376" s="18"/>
      <c r="DL376" s="18"/>
      <c r="DM376" s="18"/>
      <c r="DN376" s="18"/>
      <c r="DO376" s="18"/>
      <c r="DP376" s="55">
        <v>0</v>
      </c>
      <c r="DQ376" s="52">
        <v>2</v>
      </c>
      <c r="DR376" s="19">
        <v>1</v>
      </c>
      <c r="DS376" s="44">
        <f>PRODUCT(Таблица1[[#This Row],[РЕЙТИНГ НТЛ]:[РЕГ НТЛ]])</f>
        <v>2</v>
      </c>
      <c r="DT376" s="74">
        <f>SUM(Таблица1[[#This Row],[РЕЙТИНГ DPT]:[РЕЙТИНГ НТЛ]])</f>
        <v>2</v>
      </c>
    </row>
    <row r="377" spans="1:124" x14ac:dyDescent="0.25">
      <c r="A377" s="21">
        <v>115</v>
      </c>
      <c r="B377" s="18" t="s">
        <v>320</v>
      </c>
      <c r="C377" s="14" t="s">
        <v>106</v>
      </c>
      <c r="D377" s="14" t="s">
        <v>110</v>
      </c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8"/>
      <c r="BB377" s="18"/>
      <c r="BC377" s="18"/>
      <c r="BD377" s="18"/>
      <c r="BE377" s="18"/>
      <c r="BF377" s="18">
        <v>7</v>
      </c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18"/>
      <c r="CF377" s="18"/>
      <c r="CG377" s="18"/>
      <c r="CH377" s="18"/>
      <c r="CI377" s="18"/>
      <c r="CJ377" s="18"/>
      <c r="CK377" s="18"/>
      <c r="CL377" s="18"/>
      <c r="CM377" s="18"/>
      <c r="CN377" s="18"/>
      <c r="CO377" s="18"/>
      <c r="CP377" s="18"/>
      <c r="CQ377" s="18"/>
      <c r="CR377" s="18"/>
      <c r="CS377" s="18"/>
      <c r="CT377" s="18"/>
      <c r="CU377" s="18"/>
      <c r="CV377" s="18"/>
      <c r="CW377" s="18"/>
      <c r="CX377" s="18"/>
      <c r="CY377" s="18"/>
      <c r="CZ377" s="18"/>
      <c r="DA377" s="18"/>
      <c r="DB377" s="18"/>
      <c r="DC377" s="18"/>
      <c r="DD377" s="18"/>
      <c r="DE377" s="18"/>
      <c r="DF377" s="18"/>
      <c r="DG377" s="18"/>
      <c r="DH377" s="18"/>
      <c r="DI377" s="18"/>
      <c r="DJ377" s="18"/>
      <c r="DK377" s="18"/>
      <c r="DL377" s="18"/>
      <c r="DM377" s="18"/>
      <c r="DN377" s="18"/>
      <c r="DO377" s="18"/>
      <c r="DP377" s="55">
        <v>0</v>
      </c>
      <c r="DQ377" s="66">
        <v>0</v>
      </c>
      <c r="DR377" s="19">
        <v>1</v>
      </c>
      <c r="DS377" s="44">
        <f>PRODUCT(Таблица1[[#This Row],[РЕЙТИНГ НТЛ]:[РЕГ НТЛ]])</f>
        <v>0</v>
      </c>
      <c r="DT377" s="74">
        <f>SUM(Таблица1[[#This Row],[РЕЙТИНГ DPT]:[РЕЙТИНГ НТЛ]])</f>
        <v>0</v>
      </c>
    </row>
    <row r="378" spans="1:124" x14ac:dyDescent="0.25">
      <c r="A378" s="13">
        <v>246</v>
      </c>
      <c r="B378" s="18" t="s">
        <v>347</v>
      </c>
      <c r="C378" s="14" t="s">
        <v>159</v>
      </c>
      <c r="D378" s="14" t="s">
        <v>170</v>
      </c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>
        <v>12</v>
      </c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  <c r="CZ378" s="14"/>
      <c r="DA378" s="14"/>
      <c r="DB378" s="14"/>
      <c r="DC378" s="14"/>
      <c r="DD378" s="14"/>
      <c r="DE378" s="14"/>
      <c r="DF378" s="14"/>
      <c r="DG378" s="14"/>
      <c r="DH378" s="14"/>
      <c r="DI378" s="14"/>
      <c r="DJ378" s="14"/>
      <c r="DK378" s="14"/>
      <c r="DL378" s="14"/>
      <c r="DM378" s="14"/>
      <c r="DN378" s="14"/>
      <c r="DO378" s="14"/>
      <c r="DP378" s="55">
        <v>0</v>
      </c>
      <c r="DQ378" s="66">
        <v>0</v>
      </c>
      <c r="DR378" s="16">
        <v>0</v>
      </c>
      <c r="DS378" s="43">
        <f>PRODUCT(Таблица1[[#This Row],[РЕЙТИНГ НТЛ]:[РЕГ НТЛ]])</f>
        <v>0</v>
      </c>
      <c r="DT378" s="74">
        <f>SUM(Таблица1[[#This Row],[РЕЙТИНГ DPT]:[РЕЙТИНГ НТЛ]])</f>
        <v>0</v>
      </c>
    </row>
    <row r="379" spans="1:124" x14ac:dyDescent="0.25">
      <c r="A379" s="13">
        <v>122</v>
      </c>
      <c r="B379" s="18" t="s">
        <v>363</v>
      </c>
      <c r="C379" s="14" t="s">
        <v>106</v>
      </c>
      <c r="D379" s="14" t="s">
        <v>107</v>
      </c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>
        <v>13</v>
      </c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  <c r="CY379" s="14"/>
      <c r="CZ379" s="14"/>
      <c r="DA379" s="14"/>
      <c r="DB379" s="14"/>
      <c r="DC379" s="14"/>
      <c r="DD379" s="14"/>
      <c r="DE379" s="14"/>
      <c r="DF379" s="14"/>
      <c r="DG379" s="14"/>
      <c r="DH379" s="14"/>
      <c r="DI379" s="14"/>
      <c r="DJ379" s="14"/>
      <c r="DK379" s="14"/>
      <c r="DL379" s="14"/>
      <c r="DM379" s="14"/>
      <c r="DN379" s="14"/>
      <c r="DO379" s="14"/>
      <c r="DP379" s="55">
        <v>0</v>
      </c>
      <c r="DQ379" s="66">
        <v>0</v>
      </c>
      <c r="DR379" s="42">
        <v>1</v>
      </c>
      <c r="DS379" s="43">
        <f>PRODUCT(Таблица1[[#This Row],[РЕЙТИНГ НТЛ]:[РЕГ НТЛ]])</f>
        <v>0</v>
      </c>
      <c r="DT379" s="74">
        <f>SUM(Таблица1[[#This Row],[РЕЙТИНГ DPT]:[РЕЙТИНГ НТЛ]])</f>
        <v>0</v>
      </c>
    </row>
    <row r="380" spans="1:124" x14ac:dyDescent="0.25">
      <c r="A380" s="13">
        <v>125</v>
      </c>
      <c r="B380" s="14" t="s">
        <v>326</v>
      </c>
      <c r="C380" s="14" t="s">
        <v>106</v>
      </c>
      <c r="D380" s="14" t="s">
        <v>186</v>
      </c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 t="s">
        <v>118</v>
      </c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A380" s="14"/>
      <c r="DB380" s="14"/>
      <c r="DC380" s="14"/>
      <c r="DD380" s="14"/>
      <c r="DE380" s="14"/>
      <c r="DF380" s="14"/>
      <c r="DG380" s="14"/>
      <c r="DH380" s="14"/>
      <c r="DI380" s="14"/>
      <c r="DJ380" s="14"/>
      <c r="DK380" s="14"/>
      <c r="DL380" s="14"/>
      <c r="DM380" s="14"/>
      <c r="DN380" s="14"/>
      <c r="DO380" s="14"/>
      <c r="DP380" s="55">
        <v>0</v>
      </c>
      <c r="DQ380" s="66">
        <v>0</v>
      </c>
      <c r="DR380" s="16">
        <v>1</v>
      </c>
      <c r="DS380" s="43">
        <f>PRODUCT(Таблица1[[#This Row],[РЕЙТИНГ НТЛ]:[РЕГ НТЛ]])</f>
        <v>0</v>
      </c>
      <c r="DT380" s="74">
        <f>SUM(Таблица1[[#This Row],[РЕЙТИНГ DPT]:[РЕЙТИНГ НТЛ]])</f>
        <v>0</v>
      </c>
    </row>
    <row r="381" spans="1:124" x14ac:dyDescent="0.25">
      <c r="A381" s="13">
        <v>97</v>
      </c>
      <c r="B381" s="14" t="s">
        <v>342</v>
      </c>
      <c r="C381" s="14" t="s">
        <v>159</v>
      </c>
      <c r="D381" s="14" t="s">
        <v>170</v>
      </c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 t="s">
        <v>118</v>
      </c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  <c r="CW381" s="14"/>
      <c r="CX381" s="14"/>
      <c r="CY381" s="14"/>
      <c r="CZ381" s="14"/>
      <c r="DA381" s="14"/>
      <c r="DB381" s="14"/>
      <c r="DC381" s="14"/>
      <c r="DD381" s="14"/>
      <c r="DE381" s="14"/>
      <c r="DF381" s="14"/>
      <c r="DG381" s="14"/>
      <c r="DH381" s="14"/>
      <c r="DI381" s="14"/>
      <c r="DJ381" s="14"/>
      <c r="DK381" s="14"/>
      <c r="DL381" s="14"/>
      <c r="DM381" s="14"/>
      <c r="DN381" s="14"/>
      <c r="DO381" s="14"/>
      <c r="DP381" s="55">
        <v>0</v>
      </c>
      <c r="DQ381" s="66">
        <v>0</v>
      </c>
      <c r="DR381" s="16">
        <v>0</v>
      </c>
      <c r="DS381" s="43">
        <f>PRODUCT(Таблица1[[#This Row],[РЕЙТИНГ НТЛ]:[РЕГ НТЛ]])</f>
        <v>0</v>
      </c>
      <c r="DT381" s="74">
        <f>SUM(Таблица1[[#This Row],[РЕЙТИНГ DPT]:[РЕЙТИНГ НТЛ]])</f>
        <v>0</v>
      </c>
    </row>
    <row r="382" spans="1:124" x14ac:dyDescent="0.25">
      <c r="A382" s="21">
        <v>96</v>
      </c>
      <c r="B382" s="18" t="s">
        <v>321</v>
      </c>
      <c r="C382" s="14" t="s">
        <v>190</v>
      </c>
      <c r="D382" s="18" t="s">
        <v>185</v>
      </c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8"/>
      <c r="BB382" s="18"/>
      <c r="BC382" s="18"/>
      <c r="BD382" s="18"/>
      <c r="BE382" s="18"/>
      <c r="BF382" s="18" t="s">
        <v>152</v>
      </c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18"/>
      <c r="CF382" s="18"/>
      <c r="CG382" s="18"/>
      <c r="CH382" s="18"/>
      <c r="CI382" s="18"/>
      <c r="CJ382" s="18"/>
      <c r="CK382" s="18"/>
      <c r="CL382" s="18"/>
      <c r="CM382" s="18"/>
      <c r="CN382" s="18"/>
      <c r="CO382" s="18"/>
      <c r="CP382" s="18"/>
      <c r="CQ382" s="18"/>
      <c r="CR382" s="18"/>
      <c r="CS382" s="18"/>
      <c r="CT382" s="18"/>
      <c r="CU382" s="18"/>
      <c r="CV382" s="18"/>
      <c r="CW382" s="18"/>
      <c r="CX382" s="18"/>
      <c r="CY382" s="18"/>
      <c r="CZ382" s="18"/>
      <c r="DA382" s="18"/>
      <c r="DB382" s="18"/>
      <c r="DC382" s="18"/>
      <c r="DD382" s="18"/>
      <c r="DE382" s="18"/>
      <c r="DF382" s="18"/>
      <c r="DG382" s="18"/>
      <c r="DH382" s="18"/>
      <c r="DI382" s="18"/>
      <c r="DJ382" s="18"/>
      <c r="DK382" s="18"/>
      <c r="DL382" s="18"/>
      <c r="DM382" s="18"/>
      <c r="DN382" s="18"/>
      <c r="DO382" s="18"/>
      <c r="DP382" s="55">
        <v>0</v>
      </c>
      <c r="DQ382" s="66">
        <v>0</v>
      </c>
      <c r="DR382" s="19">
        <v>0</v>
      </c>
      <c r="DS382" s="44">
        <f>PRODUCT(Таблица1[[#This Row],[РЕЙТИНГ НТЛ]:[РЕГ НТЛ]])</f>
        <v>0</v>
      </c>
      <c r="DT382" s="74">
        <f>SUM(Таблица1[[#This Row],[РЕЙТИНГ DPT]:[РЕЙТИНГ НТЛ]])</f>
        <v>0</v>
      </c>
    </row>
    <row r="383" spans="1:124" x14ac:dyDescent="0.25">
      <c r="A383" s="13">
        <v>83</v>
      </c>
      <c r="B383" s="14" t="s">
        <v>333</v>
      </c>
      <c r="C383" s="14" t="s">
        <v>106</v>
      </c>
      <c r="D383" s="14" t="s">
        <v>109</v>
      </c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 t="s">
        <v>152</v>
      </c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  <c r="CW383" s="14"/>
      <c r="CX383" s="14"/>
      <c r="CY383" s="14"/>
      <c r="CZ383" s="14"/>
      <c r="DA383" s="14"/>
      <c r="DB383" s="14"/>
      <c r="DC383" s="14"/>
      <c r="DD383" s="14"/>
      <c r="DE383" s="14"/>
      <c r="DF383" s="14"/>
      <c r="DG383" s="14"/>
      <c r="DH383" s="14"/>
      <c r="DI383" s="14"/>
      <c r="DJ383" s="14"/>
      <c r="DK383" s="14"/>
      <c r="DL383" s="14"/>
      <c r="DM383" s="14"/>
      <c r="DN383" s="14"/>
      <c r="DO383" s="14"/>
      <c r="DP383" s="55">
        <v>0</v>
      </c>
      <c r="DQ383" s="66">
        <v>0</v>
      </c>
      <c r="DR383" s="16">
        <v>1</v>
      </c>
      <c r="DS383" s="43">
        <f>PRODUCT(Таблица1[[#This Row],[РЕЙТИНГ НТЛ]:[РЕГ НТЛ]])</f>
        <v>0</v>
      </c>
      <c r="DT383" s="74">
        <f>SUM(Таблица1[[#This Row],[РЕЙТИНГ DPT]:[РЕЙТИНГ НТЛ]])</f>
        <v>0</v>
      </c>
    </row>
    <row r="384" spans="1:124" x14ac:dyDescent="0.25">
      <c r="A384" s="13">
        <v>91</v>
      </c>
      <c r="B384" s="14" t="s">
        <v>317</v>
      </c>
      <c r="C384" s="14" t="s">
        <v>102</v>
      </c>
      <c r="D384" s="14" t="s">
        <v>103</v>
      </c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>
        <v>1</v>
      </c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  <c r="CZ384" s="14"/>
      <c r="DA384" s="14"/>
      <c r="DB384" s="14"/>
      <c r="DC384" s="14"/>
      <c r="DD384" s="14"/>
      <c r="DE384" s="14"/>
      <c r="DF384" s="14"/>
      <c r="DG384" s="14"/>
      <c r="DH384" s="14"/>
      <c r="DI384" s="14"/>
      <c r="DJ384" s="14"/>
      <c r="DK384" s="14"/>
      <c r="DL384" s="14"/>
      <c r="DM384" s="14"/>
      <c r="DN384" s="14"/>
      <c r="DO384" s="14"/>
      <c r="DP384" s="55">
        <v>0</v>
      </c>
      <c r="DQ384" s="49">
        <v>6</v>
      </c>
      <c r="DR384" s="16">
        <v>1</v>
      </c>
      <c r="DS384" s="43">
        <f>PRODUCT(Таблица1[[#This Row],[РЕЙТИНГ НТЛ]:[РЕГ НТЛ]])</f>
        <v>6</v>
      </c>
      <c r="DT384" s="74">
        <f>SUM(Таблица1[[#This Row],[РЕЙТИНГ DPT]:[РЕЙТИНГ НТЛ]])</f>
        <v>6</v>
      </c>
    </row>
    <row r="385" spans="1:124" x14ac:dyDescent="0.25">
      <c r="A385" s="13">
        <v>114</v>
      </c>
      <c r="B385" s="14" t="s">
        <v>318</v>
      </c>
      <c r="C385" s="14" t="s">
        <v>102</v>
      </c>
      <c r="D385" s="14" t="s">
        <v>103</v>
      </c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>
        <v>2</v>
      </c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  <c r="CY385" s="14"/>
      <c r="CZ385" s="14"/>
      <c r="DA385" s="14"/>
      <c r="DB385" s="14"/>
      <c r="DC385" s="14"/>
      <c r="DD385" s="14"/>
      <c r="DE385" s="14"/>
      <c r="DF385" s="14"/>
      <c r="DG385" s="14"/>
      <c r="DH385" s="14"/>
      <c r="DI385" s="14"/>
      <c r="DJ385" s="14"/>
      <c r="DK385" s="14"/>
      <c r="DL385" s="14"/>
      <c r="DM385" s="14"/>
      <c r="DN385" s="14"/>
      <c r="DO385" s="14"/>
      <c r="DP385" s="55">
        <v>0</v>
      </c>
      <c r="DQ385" s="46">
        <v>4</v>
      </c>
      <c r="DR385" s="16">
        <v>1</v>
      </c>
      <c r="DS385" s="43">
        <f>PRODUCT(Таблица1[[#This Row],[РЕЙТИНГ НТЛ]:[РЕГ НТЛ]])</f>
        <v>4</v>
      </c>
      <c r="DT385" s="74">
        <f>SUM(Таблица1[[#This Row],[РЕЙТИНГ DPT]:[РЕЙТИНГ НТЛ]])</f>
        <v>4</v>
      </c>
    </row>
    <row r="386" spans="1:124" x14ac:dyDescent="0.25">
      <c r="A386" s="13">
        <v>119</v>
      </c>
      <c r="B386" s="14" t="s">
        <v>322</v>
      </c>
      <c r="C386" s="14" t="s">
        <v>102</v>
      </c>
      <c r="D386" s="14" t="s">
        <v>103</v>
      </c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>
        <v>1</v>
      </c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  <c r="CZ386" s="14"/>
      <c r="DA386" s="14"/>
      <c r="DB386" s="14"/>
      <c r="DC386" s="14"/>
      <c r="DD386" s="14"/>
      <c r="DE386" s="14"/>
      <c r="DF386" s="14"/>
      <c r="DG386" s="14"/>
      <c r="DH386" s="14"/>
      <c r="DI386" s="14"/>
      <c r="DJ386" s="14"/>
      <c r="DK386" s="14"/>
      <c r="DL386" s="14"/>
      <c r="DM386" s="14"/>
      <c r="DN386" s="14"/>
      <c r="DO386" s="14"/>
      <c r="DP386" s="54">
        <v>3</v>
      </c>
      <c r="DQ386" s="66">
        <v>0</v>
      </c>
      <c r="DR386" s="31">
        <v>1</v>
      </c>
      <c r="DS386" s="16">
        <f>PRODUCT(Таблица1[[#This Row],[РЕЙТИНГ НТЛ]:[РЕГ НТЛ]])</f>
        <v>0</v>
      </c>
      <c r="DT386" s="70">
        <f>SUM(Таблица1[[#This Row],[РЕЙТИНГ DPT]:[РЕЙТИНГ НТЛ]])</f>
        <v>3</v>
      </c>
    </row>
    <row r="387" spans="1:124" x14ac:dyDescent="0.25">
      <c r="A387" s="21">
        <v>91</v>
      </c>
      <c r="B387" s="14" t="s">
        <v>317</v>
      </c>
      <c r="C387" s="14" t="s">
        <v>102</v>
      </c>
      <c r="D387" s="18" t="s">
        <v>103</v>
      </c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>
        <v>2</v>
      </c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8"/>
      <c r="BB387" s="18"/>
      <c r="BC387" s="18"/>
      <c r="BD387" s="18"/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18"/>
      <c r="CF387" s="18"/>
      <c r="CG387" s="18"/>
      <c r="CH387" s="18"/>
      <c r="CI387" s="18"/>
      <c r="CJ387" s="18"/>
      <c r="CK387" s="18"/>
      <c r="CL387" s="18"/>
      <c r="CM387" s="18"/>
      <c r="CN387" s="18"/>
      <c r="CO387" s="18"/>
      <c r="CP387" s="18"/>
      <c r="CQ387" s="18"/>
      <c r="CR387" s="18"/>
      <c r="CS387" s="18"/>
      <c r="CT387" s="18"/>
      <c r="CU387" s="18"/>
      <c r="CV387" s="18"/>
      <c r="CW387" s="18"/>
      <c r="CX387" s="18"/>
      <c r="CY387" s="18"/>
      <c r="CZ387" s="18"/>
      <c r="DA387" s="18"/>
      <c r="DB387" s="18"/>
      <c r="DC387" s="18"/>
      <c r="DD387" s="18"/>
      <c r="DE387" s="18"/>
      <c r="DF387" s="18"/>
      <c r="DG387" s="18"/>
      <c r="DH387" s="18"/>
      <c r="DI387" s="18"/>
      <c r="DJ387" s="18"/>
      <c r="DK387" s="18"/>
      <c r="DL387" s="18"/>
      <c r="DM387" s="18"/>
      <c r="DN387" s="18"/>
      <c r="DO387" s="18"/>
      <c r="DP387" s="59">
        <v>2</v>
      </c>
      <c r="DQ387" s="66">
        <v>0</v>
      </c>
      <c r="DR387" s="16">
        <v>1</v>
      </c>
      <c r="DS387" s="19">
        <f>PRODUCT(Таблица1[[#This Row],[РЕЙТИНГ НТЛ]:[РЕГ НТЛ]])</f>
        <v>0</v>
      </c>
      <c r="DT387" s="70">
        <f>SUM(Таблица1[[#This Row],[РЕЙТИНГ DPT]:[РЕЙТИНГ НТЛ]])</f>
        <v>2</v>
      </c>
    </row>
    <row r="388" spans="1:124" x14ac:dyDescent="0.25">
      <c r="A388" s="13">
        <v>101</v>
      </c>
      <c r="B388" s="14" t="s">
        <v>324</v>
      </c>
      <c r="C388" s="14" t="s">
        <v>102</v>
      </c>
      <c r="D388" s="14" t="s">
        <v>103</v>
      </c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>
        <v>3</v>
      </c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  <c r="DB388" s="14"/>
      <c r="DC388" s="14"/>
      <c r="DD388" s="14"/>
      <c r="DE388" s="14"/>
      <c r="DF388" s="14"/>
      <c r="DG388" s="14"/>
      <c r="DH388" s="14"/>
      <c r="DI388" s="14"/>
      <c r="DJ388" s="14"/>
      <c r="DK388" s="14"/>
      <c r="DL388" s="14"/>
      <c r="DM388" s="14"/>
      <c r="DN388" s="14"/>
      <c r="DO388" s="14"/>
      <c r="DP388" s="57">
        <v>2</v>
      </c>
      <c r="DQ388" s="66">
        <v>0</v>
      </c>
      <c r="DR388" s="16">
        <v>1</v>
      </c>
      <c r="DS388" s="16">
        <f>PRODUCT(Таблица1[[#This Row],[РЕЙТИНГ НТЛ]:[РЕГ НТЛ]])</f>
        <v>0</v>
      </c>
      <c r="DT388" s="70">
        <f>SUM(Таблица1[[#This Row],[РЕЙТИНГ DPT]:[РЕЙТИНГ НТЛ]])</f>
        <v>2</v>
      </c>
    </row>
    <row r="389" spans="1:124" x14ac:dyDescent="0.25">
      <c r="A389" s="13">
        <v>114</v>
      </c>
      <c r="B389" s="14" t="s">
        <v>318</v>
      </c>
      <c r="C389" s="14" t="s">
        <v>102</v>
      </c>
      <c r="D389" s="14" t="s">
        <v>103</v>
      </c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>
        <v>4</v>
      </c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  <c r="CZ389" s="14"/>
      <c r="DA389" s="14"/>
      <c r="DB389" s="14"/>
      <c r="DC389" s="14"/>
      <c r="DD389" s="14"/>
      <c r="DE389" s="14"/>
      <c r="DF389" s="14"/>
      <c r="DG389" s="14"/>
      <c r="DH389" s="14"/>
      <c r="DI389" s="14"/>
      <c r="DJ389" s="14"/>
      <c r="DK389" s="14"/>
      <c r="DL389" s="14"/>
      <c r="DM389" s="14"/>
      <c r="DN389" s="14"/>
      <c r="DO389" s="14"/>
      <c r="DP389" s="57">
        <v>1</v>
      </c>
      <c r="DQ389" s="66">
        <v>0</v>
      </c>
      <c r="DR389" s="16">
        <v>1</v>
      </c>
      <c r="DS389" s="16">
        <f>PRODUCT(Таблица1[[#This Row],[РЕЙТИНГ НТЛ]:[РЕГ НТЛ]])</f>
        <v>0</v>
      </c>
      <c r="DT389" s="70">
        <f>SUM(Таблица1[[#This Row],[РЕЙТИНГ DPT]:[РЕЙТИНГ НТЛ]])</f>
        <v>1</v>
      </c>
    </row>
    <row r="390" spans="1:124" x14ac:dyDescent="0.25">
      <c r="A390" s="13">
        <v>115</v>
      </c>
      <c r="B390" s="14" t="s">
        <v>320</v>
      </c>
      <c r="C390" s="14" t="s">
        <v>106</v>
      </c>
      <c r="D390" s="14" t="s">
        <v>110</v>
      </c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>
        <v>5</v>
      </c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A390" s="14"/>
      <c r="DB390" s="14"/>
      <c r="DC390" s="14"/>
      <c r="DD390" s="14"/>
      <c r="DE390" s="14"/>
      <c r="DF390" s="14"/>
      <c r="DG390" s="14"/>
      <c r="DH390" s="14"/>
      <c r="DI390" s="14"/>
      <c r="DJ390" s="14"/>
      <c r="DK390" s="14"/>
      <c r="DL390" s="14"/>
      <c r="DM390" s="14"/>
      <c r="DN390" s="14"/>
      <c r="DO390" s="14"/>
      <c r="DP390" s="57">
        <v>1</v>
      </c>
      <c r="DQ390" s="66">
        <v>0</v>
      </c>
      <c r="DR390" s="16">
        <v>1</v>
      </c>
      <c r="DS390" s="16">
        <f>PRODUCT(Таблица1[[#This Row],[РЕЙТИНГ НТЛ]:[РЕГ НТЛ]])</f>
        <v>0</v>
      </c>
      <c r="DT390" s="70">
        <f>SUM(Таблица1[[#This Row],[РЕЙТИНГ DPT]:[РЕЙТИНГ НТЛ]])</f>
        <v>1</v>
      </c>
    </row>
    <row r="391" spans="1:124" x14ac:dyDescent="0.25">
      <c r="A391" s="13">
        <v>83</v>
      </c>
      <c r="B391" s="14" t="s">
        <v>333</v>
      </c>
      <c r="C391" s="14" t="s">
        <v>106</v>
      </c>
      <c r="D391" s="14" t="s">
        <v>109</v>
      </c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>
        <v>6</v>
      </c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  <c r="CZ391" s="14"/>
      <c r="DA391" s="14"/>
      <c r="DB391" s="14"/>
      <c r="DC391" s="14"/>
      <c r="DD391" s="14"/>
      <c r="DE391" s="14"/>
      <c r="DF391" s="14"/>
      <c r="DG391" s="14"/>
      <c r="DH391" s="14"/>
      <c r="DI391" s="14"/>
      <c r="DJ391" s="14"/>
      <c r="DK391" s="14"/>
      <c r="DL391" s="14"/>
      <c r="DM391" s="14"/>
      <c r="DN391" s="14"/>
      <c r="DO391" s="14"/>
      <c r="DP391" s="57">
        <v>1</v>
      </c>
      <c r="DQ391" s="66">
        <v>0</v>
      </c>
      <c r="DR391" s="16">
        <v>1</v>
      </c>
      <c r="DS391" s="16">
        <f>PRODUCT(Таблица1[[#This Row],[РЕЙТИНГ НТЛ]:[РЕГ НТЛ]])</f>
        <v>0</v>
      </c>
      <c r="DT391" s="70">
        <f>SUM(Таблица1[[#This Row],[РЕЙТИНГ DPT]:[РЕЙТИНГ НТЛ]])</f>
        <v>1</v>
      </c>
    </row>
    <row r="392" spans="1:124" x14ac:dyDescent="0.25">
      <c r="A392" s="13">
        <v>125</v>
      </c>
      <c r="B392" s="14" t="s">
        <v>326</v>
      </c>
      <c r="C392" s="14" t="s">
        <v>106</v>
      </c>
      <c r="D392" s="14" t="s">
        <v>186</v>
      </c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>
        <v>7</v>
      </c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A392" s="14"/>
      <c r="DB392" s="14"/>
      <c r="DC392" s="14"/>
      <c r="DD392" s="14"/>
      <c r="DE392" s="14"/>
      <c r="DF392" s="14"/>
      <c r="DG392" s="14"/>
      <c r="DH392" s="14"/>
      <c r="DI392" s="14"/>
      <c r="DJ392" s="14"/>
      <c r="DK392" s="14"/>
      <c r="DL392" s="14"/>
      <c r="DM392" s="14"/>
      <c r="DN392" s="14"/>
      <c r="DO392" s="14"/>
      <c r="DP392" s="55">
        <v>0</v>
      </c>
      <c r="DQ392" s="66">
        <v>0</v>
      </c>
      <c r="DR392" s="16">
        <v>1</v>
      </c>
      <c r="DS392" s="43">
        <f>PRODUCT(Таблица1[[#This Row],[РЕЙТИНГ НТЛ]:[РЕГ НТЛ]])</f>
        <v>0</v>
      </c>
      <c r="DT392" s="74">
        <f>SUM(Таблица1[[#This Row],[РЕЙТИНГ DPT]:[РЕЙТИНГ НТЛ]])</f>
        <v>0</v>
      </c>
    </row>
    <row r="393" spans="1:124" x14ac:dyDescent="0.25">
      <c r="A393" s="21">
        <v>118</v>
      </c>
      <c r="B393" s="18" t="s">
        <v>332</v>
      </c>
      <c r="C393" s="14" t="s">
        <v>104</v>
      </c>
      <c r="D393" s="18" t="s">
        <v>105</v>
      </c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>
        <v>8</v>
      </c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8"/>
      <c r="BB393" s="18"/>
      <c r="BC393" s="18"/>
      <c r="BD393" s="18"/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18"/>
      <c r="CF393" s="18"/>
      <c r="CG393" s="18"/>
      <c r="CH393" s="18"/>
      <c r="CI393" s="18"/>
      <c r="CJ393" s="18"/>
      <c r="CK393" s="18"/>
      <c r="CL393" s="18"/>
      <c r="CM393" s="18"/>
      <c r="CN393" s="18"/>
      <c r="CO393" s="18"/>
      <c r="CP393" s="18"/>
      <c r="CQ393" s="18"/>
      <c r="CR393" s="18"/>
      <c r="CS393" s="18"/>
      <c r="CT393" s="18"/>
      <c r="CU393" s="18"/>
      <c r="CV393" s="18"/>
      <c r="CW393" s="18"/>
      <c r="CX393" s="18"/>
      <c r="CY393" s="18"/>
      <c r="CZ393" s="18"/>
      <c r="DA393" s="18"/>
      <c r="DB393" s="18"/>
      <c r="DC393" s="18"/>
      <c r="DD393" s="18"/>
      <c r="DE393" s="18"/>
      <c r="DF393" s="18"/>
      <c r="DG393" s="18"/>
      <c r="DH393" s="18"/>
      <c r="DI393" s="18"/>
      <c r="DJ393" s="18"/>
      <c r="DK393" s="18"/>
      <c r="DL393" s="18"/>
      <c r="DM393" s="18"/>
      <c r="DN393" s="18"/>
      <c r="DO393" s="18"/>
      <c r="DP393" s="55">
        <v>0</v>
      </c>
      <c r="DQ393" s="66">
        <v>0</v>
      </c>
      <c r="DR393" s="16">
        <v>1</v>
      </c>
      <c r="DS393" s="44">
        <f>PRODUCT(Таблица1[[#This Row],[РЕЙТИНГ НТЛ]:[РЕГ НТЛ]])</f>
        <v>0</v>
      </c>
      <c r="DT393" s="74">
        <f>SUM(Таблица1[[#This Row],[РЕЙТИНГ DPT]:[РЕЙТИНГ НТЛ]])</f>
        <v>0</v>
      </c>
    </row>
    <row r="394" spans="1:124" x14ac:dyDescent="0.25">
      <c r="A394" s="13">
        <v>90</v>
      </c>
      <c r="B394" s="14" t="s">
        <v>323</v>
      </c>
      <c r="C394" s="14" t="s">
        <v>102</v>
      </c>
      <c r="D394" s="14" t="s">
        <v>103</v>
      </c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>
        <v>1</v>
      </c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  <c r="CY394" s="14"/>
      <c r="CZ394" s="14"/>
      <c r="DA394" s="14"/>
      <c r="DB394" s="14"/>
      <c r="DC394" s="14"/>
      <c r="DD394" s="14"/>
      <c r="DE394" s="14"/>
      <c r="DF394" s="14"/>
      <c r="DG394" s="14"/>
      <c r="DH394" s="14"/>
      <c r="DI394" s="14"/>
      <c r="DJ394" s="14"/>
      <c r="DK394" s="14"/>
      <c r="DL394" s="14"/>
      <c r="DM394" s="14"/>
      <c r="DN394" s="14"/>
      <c r="DO394" s="14"/>
      <c r="DP394" s="57">
        <v>3</v>
      </c>
      <c r="DQ394" s="66">
        <v>0</v>
      </c>
      <c r="DR394" s="31">
        <v>1</v>
      </c>
      <c r="DS394" s="16">
        <f>PRODUCT(Таблица1[[#This Row],[РЕЙТИНГ НТЛ]:[РЕГ НТЛ]])</f>
        <v>0</v>
      </c>
      <c r="DT394" s="70">
        <f>SUM(Таблица1[[#This Row],[РЕЙТИНГ DPT]:[РЕЙТИНГ НТЛ]])</f>
        <v>3</v>
      </c>
    </row>
    <row r="395" spans="1:124" x14ac:dyDescent="0.25">
      <c r="A395" s="13">
        <v>93</v>
      </c>
      <c r="B395" s="14" t="s">
        <v>327</v>
      </c>
      <c r="C395" s="14" t="s">
        <v>102</v>
      </c>
      <c r="D395" s="14" t="s">
        <v>103</v>
      </c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>
        <v>2</v>
      </c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4"/>
      <c r="CY395" s="14"/>
      <c r="CZ395" s="14"/>
      <c r="DA395" s="14"/>
      <c r="DB395" s="14"/>
      <c r="DC395" s="14"/>
      <c r="DD395" s="14"/>
      <c r="DE395" s="14"/>
      <c r="DF395" s="14"/>
      <c r="DG395" s="14"/>
      <c r="DH395" s="14"/>
      <c r="DI395" s="14"/>
      <c r="DJ395" s="14"/>
      <c r="DK395" s="14"/>
      <c r="DL395" s="14"/>
      <c r="DM395" s="14"/>
      <c r="DN395" s="14"/>
      <c r="DO395" s="14"/>
      <c r="DP395" s="57">
        <v>2</v>
      </c>
      <c r="DQ395" s="66">
        <v>0</v>
      </c>
      <c r="DR395" s="16">
        <v>1</v>
      </c>
      <c r="DS395" s="16">
        <f>PRODUCT(Таблица1[[#This Row],[РЕЙТИНГ НТЛ]:[РЕГ НТЛ]])</f>
        <v>0</v>
      </c>
      <c r="DT395" s="70">
        <f>SUM(Таблица1[[#This Row],[РЕЙТИНГ DPT]:[РЕЙТИНГ НТЛ]])</f>
        <v>2</v>
      </c>
    </row>
    <row r="396" spans="1:124" x14ac:dyDescent="0.25">
      <c r="A396" s="13">
        <v>101</v>
      </c>
      <c r="B396" s="14" t="s">
        <v>324</v>
      </c>
      <c r="C396" s="14" t="s">
        <v>102</v>
      </c>
      <c r="D396" s="14" t="s">
        <v>103</v>
      </c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>
        <v>3</v>
      </c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  <c r="CZ396" s="14"/>
      <c r="DA396" s="14"/>
      <c r="DB396" s="14"/>
      <c r="DC396" s="14"/>
      <c r="DD396" s="14"/>
      <c r="DE396" s="14"/>
      <c r="DF396" s="14"/>
      <c r="DG396" s="14"/>
      <c r="DH396" s="14"/>
      <c r="DI396" s="14"/>
      <c r="DJ396" s="14"/>
      <c r="DK396" s="14"/>
      <c r="DL396" s="14"/>
      <c r="DM396" s="14"/>
      <c r="DN396" s="14"/>
      <c r="DO396" s="14"/>
      <c r="DP396" s="54">
        <v>2</v>
      </c>
      <c r="DQ396" s="66">
        <v>0</v>
      </c>
      <c r="DR396" s="16">
        <v>1</v>
      </c>
      <c r="DS396" s="16">
        <f>PRODUCT(Таблица1[[#This Row],[РЕЙТИНГ НТЛ]:[РЕГ НТЛ]])</f>
        <v>0</v>
      </c>
      <c r="DT396" s="70">
        <f>SUM(Таблица1[[#This Row],[РЕЙТИНГ DPT]:[РЕЙТИНГ НТЛ]])</f>
        <v>2</v>
      </c>
    </row>
    <row r="397" spans="1:124" x14ac:dyDescent="0.25">
      <c r="A397" s="21">
        <v>108</v>
      </c>
      <c r="B397" s="18" t="s">
        <v>329</v>
      </c>
      <c r="C397" s="14" t="s">
        <v>102</v>
      </c>
      <c r="D397" s="18" t="s">
        <v>103</v>
      </c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>
        <v>4</v>
      </c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8"/>
      <c r="BB397" s="18"/>
      <c r="BC397" s="18"/>
      <c r="BD397" s="18"/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18"/>
      <c r="CF397" s="18"/>
      <c r="CG397" s="18"/>
      <c r="CH397" s="18"/>
      <c r="CI397" s="18"/>
      <c r="CJ397" s="18"/>
      <c r="CK397" s="18"/>
      <c r="CL397" s="18"/>
      <c r="CM397" s="18"/>
      <c r="CN397" s="18"/>
      <c r="CO397" s="18"/>
      <c r="CP397" s="18"/>
      <c r="CQ397" s="18"/>
      <c r="CR397" s="18"/>
      <c r="CS397" s="18"/>
      <c r="CT397" s="18"/>
      <c r="CU397" s="18"/>
      <c r="CV397" s="18"/>
      <c r="CW397" s="18"/>
      <c r="CX397" s="18"/>
      <c r="CY397" s="18"/>
      <c r="CZ397" s="18"/>
      <c r="DA397" s="18"/>
      <c r="DB397" s="18"/>
      <c r="DC397" s="18"/>
      <c r="DD397" s="18"/>
      <c r="DE397" s="18"/>
      <c r="DF397" s="18"/>
      <c r="DG397" s="18"/>
      <c r="DH397" s="18"/>
      <c r="DI397" s="18"/>
      <c r="DJ397" s="18"/>
      <c r="DK397" s="18"/>
      <c r="DL397" s="18"/>
      <c r="DM397" s="18"/>
      <c r="DN397" s="18"/>
      <c r="DO397" s="18"/>
      <c r="DP397" s="61">
        <v>1</v>
      </c>
      <c r="DQ397" s="66">
        <v>0</v>
      </c>
      <c r="DR397" s="16">
        <v>1</v>
      </c>
      <c r="DS397" s="19">
        <f>PRODUCT(Таблица1[[#This Row],[РЕЙТИНГ НТЛ]:[РЕГ НТЛ]])</f>
        <v>0</v>
      </c>
      <c r="DT397" s="70">
        <f>SUM(Таблица1[[#This Row],[РЕЙТИНГ DPT]:[РЕЙТИНГ НТЛ]])</f>
        <v>1</v>
      </c>
    </row>
    <row r="398" spans="1:124" x14ac:dyDescent="0.25">
      <c r="A398" s="13">
        <v>100</v>
      </c>
      <c r="B398" s="14" t="s">
        <v>319</v>
      </c>
      <c r="C398" s="14" t="s">
        <v>111</v>
      </c>
      <c r="D398" s="14" t="s">
        <v>112</v>
      </c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>
        <v>5</v>
      </c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A398" s="14"/>
      <c r="DB398" s="14"/>
      <c r="DC398" s="14"/>
      <c r="DD398" s="14"/>
      <c r="DE398" s="14"/>
      <c r="DF398" s="14"/>
      <c r="DG398" s="14"/>
      <c r="DH398" s="14"/>
      <c r="DI398" s="14"/>
      <c r="DJ398" s="14"/>
      <c r="DK398" s="14"/>
      <c r="DL398" s="14"/>
      <c r="DM398" s="14"/>
      <c r="DN398" s="14"/>
      <c r="DO398" s="14"/>
      <c r="DP398" s="54">
        <v>1</v>
      </c>
      <c r="DQ398" s="66">
        <v>0</v>
      </c>
      <c r="DR398" s="16">
        <v>1</v>
      </c>
      <c r="DS398" s="16">
        <f>PRODUCT(Таблица1[[#This Row],[РЕЙТИНГ НТЛ]:[РЕГ НТЛ]])</f>
        <v>0</v>
      </c>
      <c r="DT398" s="70">
        <f>SUM(Таблица1[[#This Row],[РЕЙТИНГ DPT]:[РЕЙТИНГ НТЛ]])</f>
        <v>1</v>
      </c>
    </row>
    <row r="399" spans="1:124" x14ac:dyDescent="0.25">
      <c r="A399" s="13">
        <v>89</v>
      </c>
      <c r="B399" s="14" t="s">
        <v>325</v>
      </c>
      <c r="C399" s="14" t="s">
        <v>102</v>
      </c>
      <c r="D399" s="14" t="s">
        <v>103</v>
      </c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>
        <v>6</v>
      </c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A399" s="14"/>
      <c r="DB399" s="14"/>
      <c r="DC399" s="14"/>
      <c r="DD399" s="14"/>
      <c r="DE399" s="14"/>
      <c r="DF399" s="14"/>
      <c r="DG399" s="14"/>
      <c r="DH399" s="14"/>
      <c r="DI399" s="14"/>
      <c r="DJ399" s="14"/>
      <c r="DK399" s="14"/>
      <c r="DL399" s="14"/>
      <c r="DM399" s="14"/>
      <c r="DN399" s="14"/>
      <c r="DO399" s="14"/>
      <c r="DP399" s="54">
        <v>1</v>
      </c>
      <c r="DQ399" s="66">
        <v>0</v>
      </c>
      <c r="DR399" s="16">
        <v>1</v>
      </c>
      <c r="DS399" s="16">
        <f>PRODUCT(Таблица1[[#This Row],[РЕЙТИНГ НТЛ]:[РЕГ НТЛ]])</f>
        <v>0</v>
      </c>
      <c r="DT399" s="70">
        <f>SUM(Таблица1[[#This Row],[РЕЙТИНГ DPT]:[РЕЙТИНГ НТЛ]])</f>
        <v>1</v>
      </c>
    </row>
    <row r="400" spans="1:124" x14ac:dyDescent="0.25">
      <c r="A400" s="13">
        <v>126</v>
      </c>
      <c r="B400" s="14" t="s">
        <v>334</v>
      </c>
      <c r="C400" s="14" t="s">
        <v>102</v>
      </c>
      <c r="D400" s="14" t="s">
        <v>103</v>
      </c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>
        <v>7</v>
      </c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A400" s="14"/>
      <c r="DB400" s="14"/>
      <c r="DC400" s="14"/>
      <c r="DD400" s="14"/>
      <c r="DE400" s="14"/>
      <c r="DF400" s="14"/>
      <c r="DG400" s="14"/>
      <c r="DH400" s="14"/>
      <c r="DI400" s="14"/>
      <c r="DJ400" s="14"/>
      <c r="DK400" s="14"/>
      <c r="DL400" s="14"/>
      <c r="DM400" s="14"/>
      <c r="DN400" s="14"/>
      <c r="DO400" s="14"/>
      <c r="DP400" s="55">
        <v>0</v>
      </c>
      <c r="DQ400" s="66">
        <v>0</v>
      </c>
      <c r="DR400" s="16">
        <v>1</v>
      </c>
      <c r="DS400" s="43">
        <f>PRODUCT(Таблица1[[#This Row],[РЕЙТИНГ НТЛ]:[РЕГ НТЛ]])</f>
        <v>0</v>
      </c>
      <c r="DT400" s="74">
        <f>SUM(Таблица1[[#This Row],[РЕЙТИНГ DPT]:[РЕЙТИНГ НТЛ]])</f>
        <v>0</v>
      </c>
    </row>
    <row r="401" spans="1:124" x14ac:dyDescent="0.25">
      <c r="A401" s="13">
        <v>118</v>
      </c>
      <c r="B401" s="14" t="s">
        <v>332</v>
      </c>
      <c r="C401" s="14" t="s">
        <v>104</v>
      </c>
      <c r="D401" s="14" t="s">
        <v>105</v>
      </c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>
        <v>10</v>
      </c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  <c r="CW401" s="14"/>
      <c r="CX401" s="14"/>
      <c r="CY401" s="14"/>
      <c r="CZ401" s="14"/>
      <c r="DA401" s="14"/>
      <c r="DB401" s="14"/>
      <c r="DC401" s="14"/>
      <c r="DD401" s="14"/>
      <c r="DE401" s="14"/>
      <c r="DF401" s="14"/>
      <c r="DG401" s="14"/>
      <c r="DH401" s="14"/>
      <c r="DI401" s="14"/>
      <c r="DJ401" s="14"/>
      <c r="DK401" s="14"/>
      <c r="DL401" s="14"/>
      <c r="DM401" s="14"/>
      <c r="DN401" s="14"/>
      <c r="DO401" s="14"/>
      <c r="DP401" s="55">
        <v>0</v>
      </c>
      <c r="DQ401" s="66">
        <v>0</v>
      </c>
      <c r="DR401" s="16">
        <v>1</v>
      </c>
      <c r="DS401" s="43">
        <f>PRODUCT(Таблица1[[#This Row],[РЕЙТИНГ НТЛ]:[РЕГ НТЛ]])</f>
        <v>0</v>
      </c>
      <c r="DT401" s="74">
        <f>SUM(Таблица1[[#This Row],[РЕЙТИНГ DPT]:[РЕЙТИНГ НТЛ]])</f>
        <v>0</v>
      </c>
    </row>
    <row r="402" spans="1:124" x14ac:dyDescent="0.25">
      <c r="A402" s="13">
        <v>110</v>
      </c>
      <c r="B402" s="14" t="s">
        <v>336</v>
      </c>
      <c r="C402" s="14" t="s">
        <v>116</v>
      </c>
      <c r="D402" s="14" t="s">
        <v>148</v>
      </c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 t="s">
        <v>149</v>
      </c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  <c r="CY402" s="14"/>
      <c r="CZ402" s="14"/>
      <c r="DA402" s="14"/>
      <c r="DB402" s="14"/>
      <c r="DC402" s="14"/>
      <c r="DD402" s="14"/>
      <c r="DE402" s="14"/>
      <c r="DF402" s="14"/>
      <c r="DG402" s="14"/>
      <c r="DH402" s="14"/>
      <c r="DI402" s="14"/>
      <c r="DJ402" s="14"/>
      <c r="DK402" s="14"/>
      <c r="DL402" s="14"/>
      <c r="DM402" s="14"/>
      <c r="DN402" s="14"/>
      <c r="DO402" s="14"/>
      <c r="DP402" s="55">
        <v>0</v>
      </c>
      <c r="DQ402" s="66">
        <v>0</v>
      </c>
      <c r="DR402" s="16">
        <v>0</v>
      </c>
      <c r="DS402" s="43">
        <f>PRODUCT(Таблица1[[#This Row],[РЕЙТИНГ НТЛ]:[РЕГ НТЛ]])</f>
        <v>0</v>
      </c>
      <c r="DT402" s="74">
        <f>SUM(Таблица1[[#This Row],[РЕЙТИНГ DPT]:[РЕЙТИНГ НТЛ]])</f>
        <v>0</v>
      </c>
    </row>
    <row r="403" spans="1:124" x14ac:dyDescent="0.25">
      <c r="A403" s="21">
        <v>112</v>
      </c>
      <c r="B403" s="18" t="s">
        <v>337</v>
      </c>
      <c r="C403" s="14" t="s">
        <v>116</v>
      </c>
      <c r="D403" s="18" t="s">
        <v>148</v>
      </c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 t="s">
        <v>149</v>
      </c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8"/>
      <c r="BB403" s="18"/>
      <c r="BC403" s="18"/>
      <c r="BD403" s="18"/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18"/>
      <c r="CF403" s="18"/>
      <c r="CG403" s="18"/>
      <c r="CH403" s="18"/>
      <c r="CI403" s="18"/>
      <c r="CJ403" s="18"/>
      <c r="CK403" s="18"/>
      <c r="CL403" s="18"/>
      <c r="CM403" s="18"/>
      <c r="CN403" s="18"/>
      <c r="CO403" s="18"/>
      <c r="CP403" s="18"/>
      <c r="CQ403" s="18"/>
      <c r="CR403" s="18"/>
      <c r="CS403" s="18"/>
      <c r="CT403" s="18"/>
      <c r="CU403" s="18"/>
      <c r="CV403" s="18"/>
      <c r="CW403" s="18"/>
      <c r="CX403" s="18"/>
      <c r="CY403" s="18"/>
      <c r="CZ403" s="18"/>
      <c r="DA403" s="18"/>
      <c r="DB403" s="18"/>
      <c r="DC403" s="18"/>
      <c r="DD403" s="18"/>
      <c r="DE403" s="18"/>
      <c r="DF403" s="18"/>
      <c r="DG403" s="18"/>
      <c r="DH403" s="18"/>
      <c r="DI403" s="18"/>
      <c r="DJ403" s="18"/>
      <c r="DK403" s="18"/>
      <c r="DL403" s="18"/>
      <c r="DM403" s="18"/>
      <c r="DN403" s="18"/>
      <c r="DO403" s="18"/>
      <c r="DP403" s="55">
        <v>0</v>
      </c>
      <c r="DQ403" s="66">
        <v>0</v>
      </c>
      <c r="DR403" s="16">
        <v>0</v>
      </c>
      <c r="DS403" s="44">
        <f>PRODUCT(Таблица1[[#This Row],[РЕЙТИНГ НТЛ]:[РЕГ НТЛ]])</f>
        <v>0</v>
      </c>
      <c r="DT403" s="74">
        <f>SUM(Таблица1[[#This Row],[РЕЙТИНГ DPT]:[РЕЙТИНГ НТЛ]])</f>
        <v>0</v>
      </c>
    </row>
    <row r="404" spans="1:124" x14ac:dyDescent="0.25">
      <c r="A404" s="13">
        <v>117</v>
      </c>
      <c r="B404" s="14" t="s">
        <v>339</v>
      </c>
      <c r="C404" s="14" t="s">
        <v>111</v>
      </c>
      <c r="D404" s="14" t="s">
        <v>112</v>
      </c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 t="s">
        <v>180</v>
      </c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  <c r="CW404" s="14"/>
      <c r="CX404" s="14"/>
      <c r="CY404" s="14"/>
      <c r="CZ404" s="14"/>
      <c r="DA404" s="14"/>
      <c r="DB404" s="14"/>
      <c r="DC404" s="14"/>
      <c r="DD404" s="14"/>
      <c r="DE404" s="14"/>
      <c r="DF404" s="14"/>
      <c r="DG404" s="14"/>
      <c r="DH404" s="14"/>
      <c r="DI404" s="14"/>
      <c r="DJ404" s="14"/>
      <c r="DK404" s="14"/>
      <c r="DL404" s="14"/>
      <c r="DM404" s="14"/>
      <c r="DN404" s="14"/>
      <c r="DO404" s="14"/>
      <c r="DP404" s="55">
        <v>0</v>
      </c>
      <c r="DQ404" s="66">
        <v>0</v>
      </c>
      <c r="DR404" s="31">
        <v>1</v>
      </c>
      <c r="DS404" s="43">
        <f>PRODUCT(Таблица1[[#This Row],[РЕЙТИНГ НТЛ]:[РЕГ НТЛ]])</f>
        <v>0</v>
      </c>
      <c r="DT404" s="74">
        <f>SUM(Таблица1[[#This Row],[РЕЙТИНГ DPT]:[РЕЙТИНГ НТЛ]])</f>
        <v>0</v>
      </c>
    </row>
    <row r="405" spans="1:124" x14ac:dyDescent="0.25">
      <c r="A405" s="13">
        <v>124</v>
      </c>
      <c r="B405" s="14" t="s">
        <v>340</v>
      </c>
      <c r="C405" s="14" t="s">
        <v>116</v>
      </c>
      <c r="D405" s="14" t="s">
        <v>147</v>
      </c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 t="s">
        <v>180</v>
      </c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  <c r="CW405" s="14"/>
      <c r="CX405" s="14"/>
      <c r="CY405" s="14"/>
      <c r="CZ405" s="14"/>
      <c r="DA405" s="14"/>
      <c r="DB405" s="14"/>
      <c r="DC405" s="14"/>
      <c r="DD405" s="14"/>
      <c r="DE405" s="14"/>
      <c r="DF405" s="14"/>
      <c r="DG405" s="14"/>
      <c r="DH405" s="14"/>
      <c r="DI405" s="14"/>
      <c r="DJ405" s="14"/>
      <c r="DK405" s="14"/>
      <c r="DL405" s="14"/>
      <c r="DM405" s="14"/>
      <c r="DN405" s="14"/>
      <c r="DO405" s="14"/>
      <c r="DP405" s="55">
        <v>0</v>
      </c>
      <c r="DQ405" s="66">
        <v>0</v>
      </c>
      <c r="DR405" s="16">
        <v>0</v>
      </c>
      <c r="DS405" s="43">
        <f>PRODUCT(Таблица1[[#This Row],[РЕЙТИНГ НТЛ]:[РЕГ НТЛ]])</f>
        <v>0</v>
      </c>
      <c r="DT405" s="74">
        <f>SUM(Таблица1[[#This Row],[РЕЙТИНГ DPT]:[РЕЙТИНГ НТЛ]])</f>
        <v>0</v>
      </c>
    </row>
    <row r="406" spans="1:124" x14ac:dyDescent="0.25">
      <c r="A406" s="13">
        <v>111</v>
      </c>
      <c r="B406" s="14" t="s">
        <v>338</v>
      </c>
      <c r="C406" s="14" t="s">
        <v>116</v>
      </c>
      <c r="D406" s="14" t="s">
        <v>147</v>
      </c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 t="s">
        <v>180</v>
      </c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A406" s="14"/>
      <c r="DB406" s="14"/>
      <c r="DC406" s="14"/>
      <c r="DD406" s="14"/>
      <c r="DE406" s="14"/>
      <c r="DF406" s="14"/>
      <c r="DG406" s="14"/>
      <c r="DH406" s="14"/>
      <c r="DI406" s="14"/>
      <c r="DJ406" s="14"/>
      <c r="DK406" s="14"/>
      <c r="DL406" s="14"/>
      <c r="DM406" s="14"/>
      <c r="DN406" s="14"/>
      <c r="DO406" s="14"/>
      <c r="DP406" s="55">
        <v>0</v>
      </c>
      <c r="DQ406" s="66">
        <v>0</v>
      </c>
      <c r="DR406" s="16">
        <v>0</v>
      </c>
      <c r="DS406" s="43">
        <f>PRODUCT(Таблица1[[#This Row],[РЕЙТИНГ НТЛ]:[РЕГ НТЛ]])</f>
        <v>0</v>
      </c>
      <c r="DT406" s="74">
        <f>SUM(Таблица1[[#This Row],[РЕЙТИНГ DPT]:[РЕЙТИНГ НТЛ]])</f>
        <v>0</v>
      </c>
    </row>
    <row r="407" spans="1:124" x14ac:dyDescent="0.25">
      <c r="A407" s="13">
        <v>98</v>
      </c>
      <c r="B407" s="14" t="s">
        <v>330</v>
      </c>
      <c r="C407" s="14" t="s">
        <v>104</v>
      </c>
      <c r="D407" s="14" t="s">
        <v>105</v>
      </c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 t="s">
        <v>152</v>
      </c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/>
      <c r="CX407" s="14"/>
      <c r="CY407" s="14"/>
      <c r="CZ407" s="14"/>
      <c r="DA407" s="14"/>
      <c r="DB407" s="14"/>
      <c r="DC407" s="14"/>
      <c r="DD407" s="14"/>
      <c r="DE407" s="14"/>
      <c r="DF407" s="14"/>
      <c r="DG407" s="14"/>
      <c r="DH407" s="14"/>
      <c r="DI407" s="14"/>
      <c r="DJ407" s="14"/>
      <c r="DK407" s="14"/>
      <c r="DL407" s="14"/>
      <c r="DM407" s="14"/>
      <c r="DN407" s="14"/>
      <c r="DO407" s="14"/>
      <c r="DP407" s="55">
        <v>0</v>
      </c>
      <c r="DQ407" s="66">
        <v>0</v>
      </c>
      <c r="DR407" s="16">
        <v>1</v>
      </c>
      <c r="DS407" s="43">
        <f>PRODUCT(Таблица1[[#This Row],[РЕЙТИНГ НТЛ]:[РЕГ НТЛ]])</f>
        <v>0</v>
      </c>
      <c r="DT407" s="74">
        <f>SUM(Таблица1[[#This Row],[РЕЙТИНГ DPT]:[РЕЙТИНГ НТЛ]])</f>
        <v>0</v>
      </c>
    </row>
    <row r="408" spans="1:124" x14ac:dyDescent="0.25">
      <c r="A408" s="21">
        <v>113</v>
      </c>
      <c r="B408" s="18" t="s">
        <v>335</v>
      </c>
      <c r="C408" s="14" t="s">
        <v>116</v>
      </c>
      <c r="D408" s="18" t="s">
        <v>148</v>
      </c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40"/>
      <c r="S408" s="41"/>
      <c r="T408" s="41"/>
      <c r="U408" s="41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 t="s">
        <v>152</v>
      </c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/>
      <c r="BA408" s="18"/>
      <c r="BB408" s="18"/>
      <c r="BC408" s="18"/>
      <c r="BD408" s="18"/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18"/>
      <c r="CF408" s="18"/>
      <c r="CG408" s="18"/>
      <c r="CH408" s="18"/>
      <c r="CI408" s="18"/>
      <c r="CJ408" s="18"/>
      <c r="CK408" s="18"/>
      <c r="CL408" s="18"/>
      <c r="CM408" s="18"/>
      <c r="CN408" s="18"/>
      <c r="CO408" s="18"/>
      <c r="CP408" s="18"/>
      <c r="CQ408" s="18"/>
      <c r="CR408" s="18"/>
      <c r="CS408" s="18"/>
      <c r="CT408" s="18"/>
      <c r="CU408" s="18"/>
      <c r="CV408" s="18"/>
      <c r="CW408" s="18"/>
      <c r="CX408" s="18"/>
      <c r="CY408" s="18"/>
      <c r="CZ408" s="18"/>
      <c r="DA408" s="18"/>
      <c r="DB408" s="18"/>
      <c r="DC408" s="18"/>
      <c r="DD408" s="18"/>
      <c r="DE408" s="18"/>
      <c r="DF408" s="18"/>
      <c r="DG408" s="18"/>
      <c r="DH408" s="18"/>
      <c r="DI408" s="18"/>
      <c r="DJ408" s="18"/>
      <c r="DK408" s="18"/>
      <c r="DL408" s="18"/>
      <c r="DM408" s="18"/>
      <c r="DN408" s="18"/>
      <c r="DO408" s="18"/>
      <c r="DP408" s="55">
        <v>0</v>
      </c>
      <c r="DQ408" s="66">
        <v>0</v>
      </c>
      <c r="DR408" s="16">
        <v>0</v>
      </c>
      <c r="DS408" s="44">
        <f>PRODUCT(Таблица1[[#This Row],[РЕЙТИНГ НТЛ]:[РЕГ НТЛ]])</f>
        <v>0</v>
      </c>
      <c r="DT408" s="74">
        <f>SUM(Таблица1[[#This Row],[РЕЙТИНГ DPT]:[РЕЙТИНГ НТЛ]])</f>
        <v>0</v>
      </c>
    </row>
    <row r="409" spans="1:124" x14ac:dyDescent="0.25">
      <c r="A409" s="13">
        <v>114</v>
      </c>
      <c r="B409" s="14" t="s">
        <v>318</v>
      </c>
      <c r="C409" s="14" t="s">
        <v>102</v>
      </c>
      <c r="D409" s="14" t="s">
        <v>103</v>
      </c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>
        <v>1</v>
      </c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  <c r="CY409" s="14"/>
      <c r="CZ409" s="14"/>
      <c r="DA409" s="14"/>
      <c r="DB409" s="14"/>
      <c r="DC409" s="14"/>
      <c r="DD409" s="14"/>
      <c r="DE409" s="14"/>
      <c r="DF409" s="14"/>
      <c r="DG409" s="14"/>
      <c r="DH409" s="14"/>
      <c r="DI409" s="14"/>
      <c r="DJ409" s="14"/>
      <c r="DK409" s="14"/>
      <c r="DL409" s="14"/>
      <c r="DM409" s="14"/>
      <c r="DN409" s="14"/>
      <c r="DO409" s="14"/>
      <c r="DP409" s="57">
        <v>3</v>
      </c>
      <c r="DQ409" s="66">
        <v>0</v>
      </c>
      <c r="DR409" s="16">
        <v>1</v>
      </c>
      <c r="DS409" s="16">
        <f>PRODUCT(Таблица1[[#This Row],[РЕЙТИНГ НТЛ]:[РЕГ НТЛ]])</f>
        <v>0</v>
      </c>
      <c r="DT409" s="70">
        <f>SUM(Таблица1[[#This Row],[РЕЙТИНГ DPT]:[РЕЙТИНГ НТЛ]])</f>
        <v>3</v>
      </c>
    </row>
    <row r="410" spans="1:124" x14ac:dyDescent="0.25">
      <c r="A410" s="13">
        <v>96</v>
      </c>
      <c r="B410" s="14" t="s">
        <v>321</v>
      </c>
      <c r="C410" s="14" t="s">
        <v>190</v>
      </c>
      <c r="D410" s="14" t="s">
        <v>185</v>
      </c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>
        <v>2</v>
      </c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  <c r="CY410" s="14"/>
      <c r="CZ410" s="14"/>
      <c r="DA410" s="14"/>
      <c r="DB410" s="14"/>
      <c r="DC410" s="14"/>
      <c r="DD410" s="14"/>
      <c r="DE410" s="14"/>
      <c r="DF410" s="14"/>
      <c r="DG410" s="14"/>
      <c r="DH410" s="14"/>
      <c r="DI410" s="14"/>
      <c r="DJ410" s="14"/>
      <c r="DK410" s="14"/>
      <c r="DL410" s="14"/>
      <c r="DM410" s="14"/>
      <c r="DN410" s="14"/>
      <c r="DO410" s="14"/>
      <c r="DP410" s="54">
        <v>2</v>
      </c>
      <c r="DQ410" s="66">
        <v>0</v>
      </c>
      <c r="DR410" s="16">
        <v>0</v>
      </c>
      <c r="DS410" s="16">
        <f>PRODUCT(Таблица1[[#This Row],[РЕЙТИНГ НТЛ]:[РЕГ НТЛ]])</f>
        <v>0</v>
      </c>
      <c r="DT410" s="70">
        <f>SUM(Таблица1[[#This Row],[РЕЙТИНГ DPT]:[РЕЙТИНГ НТЛ]])</f>
        <v>2</v>
      </c>
    </row>
    <row r="411" spans="1:124" x14ac:dyDescent="0.25">
      <c r="A411" s="13">
        <v>98</v>
      </c>
      <c r="B411" s="14" t="s">
        <v>330</v>
      </c>
      <c r="C411" s="14" t="s">
        <v>104</v>
      </c>
      <c r="D411" s="14" t="s">
        <v>105</v>
      </c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>
        <v>3</v>
      </c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/>
      <c r="CX411" s="14"/>
      <c r="CY411" s="14"/>
      <c r="CZ411" s="14"/>
      <c r="DA411" s="14"/>
      <c r="DB411" s="14"/>
      <c r="DC411" s="14"/>
      <c r="DD411" s="14"/>
      <c r="DE411" s="14"/>
      <c r="DF411" s="14"/>
      <c r="DG411" s="14"/>
      <c r="DH411" s="14"/>
      <c r="DI411" s="14"/>
      <c r="DJ411" s="14"/>
      <c r="DK411" s="14"/>
      <c r="DL411" s="14"/>
      <c r="DM411" s="14"/>
      <c r="DN411" s="14"/>
      <c r="DO411" s="14"/>
      <c r="DP411" s="57">
        <v>2</v>
      </c>
      <c r="DQ411" s="66">
        <v>0</v>
      </c>
      <c r="DR411" s="16">
        <v>1</v>
      </c>
      <c r="DS411" s="16">
        <f>PRODUCT(Таблица1[[#This Row],[РЕЙТИНГ НТЛ]:[РЕГ НТЛ]])</f>
        <v>0</v>
      </c>
      <c r="DT411" s="70">
        <f>SUM(Таблица1[[#This Row],[РЕЙТИНГ DPT]:[РЕЙТИНГ НТЛ]])</f>
        <v>2</v>
      </c>
    </row>
    <row r="412" spans="1:124" x14ac:dyDescent="0.25">
      <c r="A412" s="13">
        <v>115</v>
      </c>
      <c r="B412" s="14" t="s">
        <v>320</v>
      </c>
      <c r="C412" s="14" t="s">
        <v>106</v>
      </c>
      <c r="D412" s="14" t="s">
        <v>110</v>
      </c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>
        <v>4</v>
      </c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  <c r="CW412" s="14"/>
      <c r="CX412" s="14"/>
      <c r="CY412" s="14"/>
      <c r="CZ412" s="14"/>
      <c r="DA412" s="14"/>
      <c r="DB412" s="14"/>
      <c r="DC412" s="14"/>
      <c r="DD412" s="14"/>
      <c r="DE412" s="14"/>
      <c r="DF412" s="14"/>
      <c r="DG412" s="14"/>
      <c r="DH412" s="14"/>
      <c r="DI412" s="14"/>
      <c r="DJ412" s="14"/>
      <c r="DK412" s="14"/>
      <c r="DL412" s="14"/>
      <c r="DM412" s="14"/>
      <c r="DN412" s="14"/>
      <c r="DO412" s="14"/>
      <c r="DP412" s="54">
        <v>1</v>
      </c>
      <c r="DQ412" s="66">
        <v>0</v>
      </c>
      <c r="DR412" s="16">
        <v>1</v>
      </c>
      <c r="DS412" s="16">
        <f>PRODUCT(Таблица1[[#This Row],[РЕЙТИНГ НТЛ]:[РЕГ НТЛ]])</f>
        <v>0</v>
      </c>
      <c r="DT412" s="70">
        <f>SUM(Таблица1[[#This Row],[РЕЙТИНГ DPT]:[РЕЙТИНГ НТЛ]])</f>
        <v>1</v>
      </c>
    </row>
    <row r="413" spans="1:124" x14ac:dyDescent="0.25">
      <c r="A413" s="13">
        <v>83</v>
      </c>
      <c r="B413" s="14" t="s">
        <v>333</v>
      </c>
      <c r="C413" s="14" t="s">
        <v>106</v>
      </c>
      <c r="D413" s="14" t="s">
        <v>109</v>
      </c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>
        <v>5</v>
      </c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  <c r="CY413" s="14"/>
      <c r="CZ413" s="14"/>
      <c r="DA413" s="14"/>
      <c r="DB413" s="14"/>
      <c r="DC413" s="14"/>
      <c r="DD413" s="14"/>
      <c r="DE413" s="14"/>
      <c r="DF413" s="14"/>
      <c r="DG413" s="14"/>
      <c r="DH413" s="14"/>
      <c r="DI413" s="14"/>
      <c r="DJ413" s="14"/>
      <c r="DK413" s="14"/>
      <c r="DL413" s="14"/>
      <c r="DM413" s="14"/>
      <c r="DN413" s="14"/>
      <c r="DO413" s="14"/>
      <c r="DP413" s="54">
        <v>1</v>
      </c>
      <c r="DQ413" s="66">
        <v>0</v>
      </c>
      <c r="DR413" s="16">
        <v>1</v>
      </c>
      <c r="DS413" s="16">
        <f>PRODUCT(Таблица1[[#This Row],[РЕЙТИНГ НТЛ]:[РЕГ НТЛ]])</f>
        <v>0</v>
      </c>
      <c r="DT413" s="70">
        <f>SUM(Таблица1[[#This Row],[РЕЙТИНГ DPT]:[РЕЙТИНГ НТЛ]])</f>
        <v>1</v>
      </c>
    </row>
    <row r="414" spans="1:124" x14ac:dyDescent="0.25">
      <c r="A414" s="13">
        <v>118</v>
      </c>
      <c r="B414" s="14" t="s">
        <v>332</v>
      </c>
      <c r="C414" s="14" t="s">
        <v>104</v>
      </c>
      <c r="D414" s="14" t="s">
        <v>105</v>
      </c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20"/>
      <c r="AH414" s="20"/>
      <c r="AI414" s="20"/>
      <c r="AJ414" s="20"/>
      <c r="AK414" s="14"/>
      <c r="AL414" s="14"/>
      <c r="AM414" s="14">
        <v>6</v>
      </c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  <c r="CW414" s="14"/>
      <c r="CX414" s="14"/>
      <c r="CY414" s="14"/>
      <c r="CZ414" s="14"/>
      <c r="DA414" s="14"/>
      <c r="DB414" s="14"/>
      <c r="DC414" s="14"/>
      <c r="DD414" s="14"/>
      <c r="DE414" s="14"/>
      <c r="DF414" s="14"/>
      <c r="DG414" s="14"/>
      <c r="DH414" s="14"/>
      <c r="DI414" s="14"/>
      <c r="DJ414" s="14"/>
      <c r="DK414" s="14"/>
      <c r="DL414" s="14"/>
      <c r="DM414" s="14"/>
      <c r="DN414" s="14"/>
      <c r="DO414" s="14"/>
      <c r="DP414" s="54">
        <v>1</v>
      </c>
      <c r="DQ414" s="66">
        <v>0</v>
      </c>
      <c r="DR414" s="16">
        <v>1</v>
      </c>
      <c r="DS414" s="16">
        <f>PRODUCT(Таблица1[[#This Row],[РЕЙТИНГ НТЛ]:[РЕГ НТЛ]])</f>
        <v>0</v>
      </c>
      <c r="DT414" s="70">
        <f>SUM(Таблица1[[#This Row],[РЕЙТИНГ DPT]:[РЕЙТИНГ НТЛ]])</f>
        <v>1</v>
      </c>
    </row>
    <row r="415" spans="1:124" x14ac:dyDescent="0.25">
      <c r="A415" s="21">
        <v>108</v>
      </c>
      <c r="B415" s="18" t="s">
        <v>329</v>
      </c>
      <c r="C415" s="14" t="s">
        <v>102</v>
      </c>
      <c r="D415" s="18" t="s">
        <v>103</v>
      </c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>
        <v>1</v>
      </c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8"/>
      <c r="BB415" s="18"/>
      <c r="BC415" s="18"/>
      <c r="BD415" s="18"/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18"/>
      <c r="CF415" s="18"/>
      <c r="CG415" s="18"/>
      <c r="CH415" s="18"/>
      <c r="CI415" s="18"/>
      <c r="CJ415" s="18"/>
      <c r="CK415" s="18"/>
      <c r="CL415" s="18"/>
      <c r="CM415" s="18"/>
      <c r="CN415" s="18"/>
      <c r="CO415" s="18"/>
      <c r="CP415" s="18"/>
      <c r="CQ415" s="18"/>
      <c r="CR415" s="18"/>
      <c r="CS415" s="18"/>
      <c r="CT415" s="18"/>
      <c r="CU415" s="18"/>
      <c r="CV415" s="18"/>
      <c r="CW415" s="18"/>
      <c r="CX415" s="18"/>
      <c r="CY415" s="18"/>
      <c r="CZ415" s="18"/>
      <c r="DA415" s="18"/>
      <c r="DB415" s="18"/>
      <c r="DC415" s="18"/>
      <c r="DD415" s="18"/>
      <c r="DE415" s="18"/>
      <c r="DF415" s="18"/>
      <c r="DG415" s="18"/>
      <c r="DH415" s="18"/>
      <c r="DI415" s="18"/>
      <c r="DJ415" s="18"/>
      <c r="DK415" s="18"/>
      <c r="DL415" s="18"/>
      <c r="DM415" s="18"/>
      <c r="DN415" s="18"/>
      <c r="DO415" s="18"/>
      <c r="DP415" s="61">
        <v>3</v>
      </c>
      <c r="DQ415" s="66">
        <v>0</v>
      </c>
      <c r="DR415" s="19">
        <v>1</v>
      </c>
      <c r="DS415" s="19">
        <f>PRODUCT(Таблица1[[#This Row],[РЕЙТИНГ НТЛ]:[РЕГ НТЛ]])</f>
        <v>0</v>
      </c>
      <c r="DT415" s="70">
        <f>SUM(Таблица1[[#This Row],[РЕЙТИНГ DPT]:[РЕЙТИНГ НТЛ]])</f>
        <v>3</v>
      </c>
    </row>
    <row r="416" spans="1:124" x14ac:dyDescent="0.25">
      <c r="A416" s="13">
        <v>98</v>
      </c>
      <c r="B416" s="14" t="s">
        <v>330</v>
      </c>
      <c r="C416" s="14" t="s">
        <v>104</v>
      </c>
      <c r="D416" s="14" t="s">
        <v>105</v>
      </c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20"/>
      <c r="X416" s="20"/>
      <c r="Y416" s="20"/>
      <c r="Z416" s="20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>
        <v>2</v>
      </c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  <c r="CW416" s="14"/>
      <c r="CX416" s="14"/>
      <c r="CY416" s="14"/>
      <c r="CZ416" s="14"/>
      <c r="DA416" s="14"/>
      <c r="DB416" s="14"/>
      <c r="DC416" s="14"/>
      <c r="DD416" s="14"/>
      <c r="DE416" s="14"/>
      <c r="DF416" s="14"/>
      <c r="DG416" s="14"/>
      <c r="DH416" s="14"/>
      <c r="DI416" s="14"/>
      <c r="DJ416" s="14"/>
      <c r="DK416" s="14"/>
      <c r="DL416" s="14"/>
      <c r="DM416" s="14"/>
      <c r="DN416" s="14"/>
      <c r="DO416" s="14"/>
      <c r="DP416" s="54">
        <v>2</v>
      </c>
      <c r="DQ416" s="66">
        <v>0</v>
      </c>
      <c r="DR416" s="16">
        <v>1</v>
      </c>
      <c r="DS416" s="16">
        <f>PRODUCT(Таблица1[[#This Row],[РЕЙТИНГ НТЛ]:[РЕГ НТЛ]])</f>
        <v>0</v>
      </c>
      <c r="DT416" s="70">
        <f>SUM(Таблица1[[#This Row],[РЕЙТИНГ DPT]:[РЕЙТИНГ НТЛ]])</f>
        <v>2</v>
      </c>
    </row>
    <row r="417" spans="1:124" x14ac:dyDescent="0.25">
      <c r="A417" s="13">
        <v>243</v>
      </c>
      <c r="B417" s="14" t="s">
        <v>331</v>
      </c>
      <c r="C417" s="14" t="s">
        <v>111</v>
      </c>
      <c r="D417" s="14" t="s">
        <v>112</v>
      </c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20"/>
      <c r="X417" s="20"/>
      <c r="Y417" s="20"/>
      <c r="Z417" s="20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>
        <v>3</v>
      </c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  <c r="CN417" s="14"/>
      <c r="CO417" s="14"/>
      <c r="CP417" s="14"/>
      <c r="CQ417" s="14"/>
      <c r="CR417" s="14"/>
      <c r="CS417" s="14"/>
      <c r="CT417" s="14"/>
      <c r="CU417" s="14"/>
      <c r="CV417" s="14"/>
      <c r="CW417" s="14"/>
      <c r="CX417" s="14"/>
      <c r="CY417" s="14"/>
      <c r="CZ417" s="14"/>
      <c r="DA417" s="14"/>
      <c r="DB417" s="14"/>
      <c r="DC417" s="14"/>
      <c r="DD417" s="14"/>
      <c r="DE417" s="14"/>
      <c r="DF417" s="14"/>
      <c r="DG417" s="14"/>
      <c r="DH417" s="14"/>
      <c r="DI417" s="14"/>
      <c r="DJ417" s="14"/>
      <c r="DK417" s="14"/>
      <c r="DL417" s="14"/>
      <c r="DM417" s="14"/>
      <c r="DN417" s="14"/>
      <c r="DO417" s="14"/>
      <c r="DP417" s="57">
        <v>2</v>
      </c>
      <c r="DQ417" s="66">
        <v>0</v>
      </c>
      <c r="DR417" s="16">
        <v>1</v>
      </c>
      <c r="DS417" s="16">
        <f>PRODUCT(Таблица1[[#This Row],[РЕЙТИНГ НТЛ]:[РЕГ НТЛ]])</f>
        <v>0</v>
      </c>
      <c r="DT417" s="70">
        <f>SUM(Таблица1[[#This Row],[РЕЙТИНГ DPT]:[РЕЙТИНГ НТЛ]])</f>
        <v>2</v>
      </c>
    </row>
    <row r="418" spans="1:124" x14ac:dyDescent="0.25">
      <c r="A418" s="13">
        <v>118</v>
      </c>
      <c r="B418" s="14" t="s">
        <v>332</v>
      </c>
      <c r="C418" s="14" t="s">
        <v>104</v>
      </c>
      <c r="D418" s="14" t="s">
        <v>105</v>
      </c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20"/>
      <c r="X418" s="20"/>
      <c r="Y418" s="20"/>
      <c r="Z418" s="20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>
        <v>4</v>
      </c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  <c r="CR418" s="14"/>
      <c r="CS418" s="14"/>
      <c r="CT418" s="14"/>
      <c r="CU418" s="14"/>
      <c r="CV418" s="14"/>
      <c r="CW418" s="14"/>
      <c r="CX418" s="14"/>
      <c r="CY418" s="14"/>
      <c r="CZ418" s="14"/>
      <c r="DA418" s="14"/>
      <c r="DB418" s="14"/>
      <c r="DC418" s="14"/>
      <c r="DD418" s="14"/>
      <c r="DE418" s="14"/>
      <c r="DF418" s="14"/>
      <c r="DG418" s="14"/>
      <c r="DH418" s="14"/>
      <c r="DI418" s="14"/>
      <c r="DJ418" s="14"/>
      <c r="DK418" s="14"/>
      <c r="DL418" s="14"/>
      <c r="DM418" s="14"/>
      <c r="DN418" s="14"/>
      <c r="DO418" s="14"/>
      <c r="DP418" s="57">
        <v>1</v>
      </c>
      <c r="DQ418" s="66">
        <v>0</v>
      </c>
      <c r="DR418" s="16">
        <v>1</v>
      </c>
      <c r="DS418" s="16">
        <f>PRODUCT(Таблица1[[#This Row],[РЕЙТИНГ НТЛ]:[РЕГ НТЛ]])</f>
        <v>0</v>
      </c>
      <c r="DT418" s="70">
        <f>SUM(Таблица1[[#This Row],[РЕЙТИНГ DPT]:[РЕЙТИНГ НТЛ]])</f>
        <v>1</v>
      </c>
    </row>
    <row r="419" spans="1:124" x14ac:dyDescent="0.25">
      <c r="A419" s="13">
        <v>90</v>
      </c>
      <c r="B419" s="14" t="s">
        <v>323</v>
      </c>
      <c r="C419" s="14" t="s">
        <v>102</v>
      </c>
      <c r="D419" s="14" t="s">
        <v>103</v>
      </c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>
        <v>1</v>
      </c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4"/>
      <c r="CO419" s="14"/>
      <c r="CP419" s="14"/>
      <c r="CQ419" s="14"/>
      <c r="CR419" s="14"/>
      <c r="CS419" s="14"/>
      <c r="CT419" s="14"/>
      <c r="CU419" s="14"/>
      <c r="CV419" s="14"/>
      <c r="CW419" s="14"/>
      <c r="CX419" s="14"/>
      <c r="CY419" s="14"/>
      <c r="CZ419" s="14"/>
      <c r="DA419" s="14"/>
      <c r="DB419" s="14"/>
      <c r="DC419" s="14"/>
      <c r="DD419" s="14"/>
      <c r="DE419" s="14"/>
      <c r="DF419" s="14"/>
      <c r="DG419" s="14"/>
      <c r="DH419" s="14"/>
      <c r="DI419" s="14"/>
      <c r="DJ419" s="14"/>
      <c r="DK419" s="14"/>
      <c r="DL419" s="14"/>
      <c r="DM419" s="14"/>
      <c r="DN419" s="14"/>
      <c r="DO419" s="14"/>
      <c r="DP419" s="54">
        <v>3</v>
      </c>
      <c r="DQ419" s="66">
        <v>0</v>
      </c>
      <c r="DR419" s="31">
        <v>1</v>
      </c>
      <c r="DS419" s="16">
        <f>PRODUCT(Таблица1[[#This Row],[РЕЙТИНГ НТЛ]:[РЕГ НТЛ]])</f>
        <v>0</v>
      </c>
      <c r="DT419" s="70">
        <f>SUM(Таблица1[[#This Row],[РЕЙТИНГ DPT]:[РЕЙТИНГ НТЛ]])</f>
        <v>3</v>
      </c>
    </row>
    <row r="420" spans="1:124" x14ac:dyDescent="0.25">
      <c r="A420" s="13">
        <v>119</v>
      </c>
      <c r="B420" s="14" t="s">
        <v>322</v>
      </c>
      <c r="C420" s="14" t="s">
        <v>102</v>
      </c>
      <c r="D420" s="14" t="s">
        <v>103</v>
      </c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>
        <v>2</v>
      </c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  <c r="CN420" s="14"/>
      <c r="CO420" s="14"/>
      <c r="CP420" s="14"/>
      <c r="CQ420" s="14"/>
      <c r="CR420" s="14"/>
      <c r="CS420" s="14"/>
      <c r="CT420" s="14"/>
      <c r="CU420" s="14"/>
      <c r="CV420" s="14"/>
      <c r="CW420" s="14"/>
      <c r="CX420" s="14"/>
      <c r="CY420" s="14"/>
      <c r="CZ420" s="14"/>
      <c r="DA420" s="14"/>
      <c r="DB420" s="14"/>
      <c r="DC420" s="14"/>
      <c r="DD420" s="14"/>
      <c r="DE420" s="14"/>
      <c r="DF420" s="14"/>
      <c r="DG420" s="14"/>
      <c r="DH420" s="14"/>
      <c r="DI420" s="14"/>
      <c r="DJ420" s="14"/>
      <c r="DK420" s="14"/>
      <c r="DL420" s="14"/>
      <c r="DM420" s="14"/>
      <c r="DN420" s="14"/>
      <c r="DO420" s="14"/>
      <c r="DP420" s="57">
        <v>2</v>
      </c>
      <c r="DQ420" s="66">
        <v>0</v>
      </c>
      <c r="DR420" s="31">
        <v>1</v>
      </c>
      <c r="DS420" s="16">
        <f>PRODUCT(Таблица1[[#This Row],[РЕЙТИНГ НТЛ]:[РЕГ НТЛ]])</f>
        <v>0</v>
      </c>
      <c r="DT420" s="70">
        <f>SUM(Таблица1[[#This Row],[РЕЙТИНГ DPT]:[РЕЙТИНГ НТЛ]])</f>
        <v>2</v>
      </c>
    </row>
    <row r="421" spans="1:124" x14ac:dyDescent="0.25">
      <c r="A421" s="21">
        <v>93</v>
      </c>
      <c r="B421" s="18" t="s">
        <v>327</v>
      </c>
      <c r="C421" s="14" t="s">
        <v>102</v>
      </c>
      <c r="D421" s="18" t="s">
        <v>103</v>
      </c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>
        <v>3</v>
      </c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8"/>
      <c r="BB421" s="18"/>
      <c r="BC421" s="18"/>
      <c r="BD421" s="18"/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18"/>
      <c r="CF421" s="18"/>
      <c r="CG421" s="18"/>
      <c r="CH421" s="18"/>
      <c r="CI421" s="18"/>
      <c r="CJ421" s="18"/>
      <c r="CK421" s="18"/>
      <c r="CL421" s="18"/>
      <c r="CM421" s="18"/>
      <c r="CN421" s="18"/>
      <c r="CO421" s="18"/>
      <c r="CP421" s="18"/>
      <c r="CQ421" s="18"/>
      <c r="CR421" s="18"/>
      <c r="CS421" s="18"/>
      <c r="CT421" s="18"/>
      <c r="CU421" s="18"/>
      <c r="CV421" s="18"/>
      <c r="CW421" s="18"/>
      <c r="CX421" s="18"/>
      <c r="CY421" s="18"/>
      <c r="CZ421" s="18"/>
      <c r="DA421" s="18"/>
      <c r="DB421" s="18"/>
      <c r="DC421" s="18"/>
      <c r="DD421" s="18"/>
      <c r="DE421" s="18"/>
      <c r="DF421" s="18"/>
      <c r="DG421" s="18"/>
      <c r="DH421" s="18"/>
      <c r="DI421" s="18"/>
      <c r="DJ421" s="18"/>
      <c r="DK421" s="18"/>
      <c r="DL421" s="18"/>
      <c r="DM421" s="18"/>
      <c r="DN421" s="18"/>
      <c r="DO421" s="18"/>
      <c r="DP421" s="59">
        <v>2</v>
      </c>
      <c r="DQ421" s="66">
        <v>0</v>
      </c>
      <c r="DR421" s="19">
        <v>1</v>
      </c>
      <c r="DS421" s="19">
        <f>PRODUCT(Таблица1[[#This Row],[РЕЙТИНГ НТЛ]:[РЕГ НТЛ]])</f>
        <v>0</v>
      </c>
      <c r="DT421" s="70">
        <f>SUM(Таблица1[[#This Row],[РЕЙТИНГ DPT]:[РЕЙТИНГ НТЛ]])</f>
        <v>2</v>
      </c>
    </row>
    <row r="422" spans="1:124" x14ac:dyDescent="0.25">
      <c r="A422" s="21">
        <v>101</v>
      </c>
      <c r="B422" s="18" t="s">
        <v>324</v>
      </c>
      <c r="C422" s="14" t="s">
        <v>102</v>
      </c>
      <c r="D422" s="18" t="s">
        <v>103</v>
      </c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>
        <v>4</v>
      </c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  <c r="AX422" s="18"/>
      <c r="AY422" s="18"/>
      <c r="AZ422" s="18"/>
      <c r="BA422" s="18"/>
      <c r="BB422" s="18"/>
      <c r="BC422" s="18"/>
      <c r="BD422" s="18"/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18"/>
      <c r="CF422" s="18"/>
      <c r="CG422" s="18"/>
      <c r="CH422" s="18"/>
      <c r="CI422" s="18"/>
      <c r="CJ422" s="18"/>
      <c r="CK422" s="18"/>
      <c r="CL422" s="18"/>
      <c r="CM422" s="18"/>
      <c r="CN422" s="18"/>
      <c r="CO422" s="18"/>
      <c r="CP422" s="18"/>
      <c r="CQ422" s="18"/>
      <c r="CR422" s="18"/>
      <c r="CS422" s="18"/>
      <c r="CT422" s="18"/>
      <c r="CU422" s="18"/>
      <c r="CV422" s="18"/>
      <c r="CW422" s="18"/>
      <c r="CX422" s="18"/>
      <c r="CY422" s="18"/>
      <c r="CZ422" s="18"/>
      <c r="DA422" s="18"/>
      <c r="DB422" s="18"/>
      <c r="DC422" s="18"/>
      <c r="DD422" s="18"/>
      <c r="DE422" s="18"/>
      <c r="DF422" s="18"/>
      <c r="DG422" s="18"/>
      <c r="DH422" s="18"/>
      <c r="DI422" s="18"/>
      <c r="DJ422" s="18"/>
      <c r="DK422" s="18"/>
      <c r="DL422" s="18"/>
      <c r="DM422" s="18"/>
      <c r="DN422" s="18"/>
      <c r="DO422" s="18"/>
      <c r="DP422" s="59">
        <v>1</v>
      </c>
      <c r="DQ422" s="66">
        <v>0</v>
      </c>
      <c r="DR422" s="19">
        <v>1</v>
      </c>
      <c r="DS422" s="19">
        <f>PRODUCT(Таблица1[[#This Row],[РЕЙТИНГ НТЛ]:[РЕГ НТЛ]])</f>
        <v>0</v>
      </c>
      <c r="DT422" s="70">
        <f>SUM(Таблица1[[#This Row],[РЕЙТИНГ DPT]:[РЕЙТИНГ НТЛ]])</f>
        <v>1</v>
      </c>
    </row>
    <row r="423" spans="1:124" x14ac:dyDescent="0.25">
      <c r="A423" s="13">
        <v>91</v>
      </c>
      <c r="B423" s="14" t="s">
        <v>317</v>
      </c>
      <c r="C423" s="14" t="s">
        <v>102</v>
      </c>
      <c r="D423" s="14" t="s">
        <v>103</v>
      </c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>
        <v>5</v>
      </c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4"/>
      <c r="CO423" s="14"/>
      <c r="CP423" s="14"/>
      <c r="CQ423" s="14"/>
      <c r="CR423" s="14"/>
      <c r="CS423" s="14"/>
      <c r="CT423" s="14"/>
      <c r="CU423" s="14"/>
      <c r="CV423" s="14"/>
      <c r="CW423" s="14"/>
      <c r="CX423" s="14"/>
      <c r="CY423" s="14"/>
      <c r="CZ423" s="14"/>
      <c r="DA423" s="14"/>
      <c r="DB423" s="14"/>
      <c r="DC423" s="14"/>
      <c r="DD423" s="14"/>
      <c r="DE423" s="14"/>
      <c r="DF423" s="14"/>
      <c r="DG423" s="14"/>
      <c r="DH423" s="14"/>
      <c r="DI423" s="14"/>
      <c r="DJ423" s="14"/>
      <c r="DK423" s="14"/>
      <c r="DL423" s="14"/>
      <c r="DM423" s="14"/>
      <c r="DN423" s="14"/>
      <c r="DO423" s="14"/>
      <c r="DP423" s="57">
        <v>1</v>
      </c>
      <c r="DQ423" s="66">
        <v>0</v>
      </c>
      <c r="DR423" s="16">
        <v>1</v>
      </c>
      <c r="DS423" s="16">
        <f>PRODUCT(Таблица1[[#This Row],[РЕЙТИНГ НТЛ]:[РЕГ НТЛ]])</f>
        <v>0</v>
      </c>
      <c r="DT423" s="70">
        <f>SUM(Таблица1[[#This Row],[РЕЙТИНГ DPT]:[РЕЙТИНГ НТЛ]])</f>
        <v>1</v>
      </c>
    </row>
    <row r="424" spans="1:124" x14ac:dyDescent="0.25">
      <c r="A424" s="13">
        <v>107</v>
      </c>
      <c r="B424" s="14" t="s">
        <v>328</v>
      </c>
      <c r="C424" s="14" t="s">
        <v>102</v>
      </c>
      <c r="D424" s="14" t="s">
        <v>103</v>
      </c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20"/>
      <c r="AH424" s="20"/>
      <c r="AI424" s="20"/>
      <c r="AJ424" s="20"/>
      <c r="AK424" s="14">
        <v>6</v>
      </c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4"/>
      <c r="CS424" s="14"/>
      <c r="CT424" s="14"/>
      <c r="CU424" s="14"/>
      <c r="CV424" s="14"/>
      <c r="CW424" s="14"/>
      <c r="CX424" s="14"/>
      <c r="CY424" s="14"/>
      <c r="CZ424" s="14"/>
      <c r="DA424" s="14"/>
      <c r="DB424" s="14"/>
      <c r="DC424" s="14"/>
      <c r="DD424" s="14"/>
      <c r="DE424" s="14"/>
      <c r="DF424" s="14"/>
      <c r="DG424" s="14"/>
      <c r="DH424" s="14"/>
      <c r="DI424" s="14"/>
      <c r="DJ424" s="14"/>
      <c r="DK424" s="14"/>
      <c r="DL424" s="14"/>
      <c r="DM424" s="14"/>
      <c r="DN424" s="14"/>
      <c r="DO424" s="14"/>
      <c r="DP424" s="57">
        <v>1</v>
      </c>
      <c r="DQ424" s="66">
        <v>0</v>
      </c>
      <c r="DR424" s="16">
        <v>1</v>
      </c>
      <c r="DS424" s="16">
        <f>PRODUCT(Таблица1[[#This Row],[РЕЙТИНГ НТЛ]:[РЕГ НТЛ]])</f>
        <v>0</v>
      </c>
      <c r="DT424" s="70">
        <f>SUM(Таблица1[[#This Row],[РЕЙТИНГ DPT]:[РЕЙТИНГ НТЛ]])</f>
        <v>1</v>
      </c>
    </row>
    <row r="425" spans="1:124" x14ac:dyDescent="0.25">
      <c r="A425" s="13">
        <v>119</v>
      </c>
      <c r="B425" s="14" t="s">
        <v>322</v>
      </c>
      <c r="C425" s="14" t="s">
        <v>102</v>
      </c>
      <c r="D425" s="14" t="s">
        <v>103</v>
      </c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>
        <v>1</v>
      </c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4"/>
      <c r="CO425" s="14"/>
      <c r="CP425" s="14"/>
      <c r="CQ425" s="14"/>
      <c r="CR425" s="14"/>
      <c r="CS425" s="14"/>
      <c r="CT425" s="14"/>
      <c r="CU425" s="14"/>
      <c r="CV425" s="14"/>
      <c r="CW425" s="14"/>
      <c r="CX425" s="14"/>
      <c r="CY425" s="14"/>
      <c r="CZ425" s="14"/>
      <c r="DA425" s="14"/>
      <c r="DB425" s="14"/>
      <c r="DC425" s="14"/>
      <c r="DD425" s="14"/>
      <c r="DE425" s="14"/>
      <c r="DF425" s="14"/>
      <c r="DG425" s="14"/>
      <c r="DH425" s="14"/>
      <c r="DI425" s="14"/>
      <c r="DJ425" s="14"/>
      <c r="DK425" s="14"/>
      <c r="DL425" s="14"/>
      <c r="DM425" s="14"/>
      <c r="DN425" s="14"/>
      <c r="DO425" s="14"/>
      <c r="DP425" s="54">
        <v>3</v>
      </c>
      <c r="DQ425" s="66">
        <v>0</v>
      </c>
      <c r="DR425" s="31">
        <v>1</v>
      </c>
      <c r="DS425" s="16">
        <f>PRODUCT(Таблица1[[#This Row],[РЕЙТИНГ НТЛ]:[РЕГ НТЛ]])</f>
        <v>0</v>
      </c>
      <c r="DT425" s="70">
        <f>SUM(Таблица1[[#This Row],[РЕЙТИНГ DPT]:[РЕЙТИНГ НТЛ]])</f>
        <v>3</v>
      </c>
    </row>
    <row r="426" spans="1:124" x14ac:dyDescent="0.25">
      <c r="A426" s="13">
        <v>114</v>
      </c>
      <c r="B426" s="14" t="s">
        <v>318</v>
      </c>
      <c r="C426" s="14" t="s">
        <v>102</v>
      </c>
      <c r="D426" s="14" t="s">
        <v>103</v>
      </c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>
        <v>2</v>
      </c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14"/>
      <c r="CX426" s="14"/>
      <c r="CY426" s="14"/>
      <c r="CZ426" s="14"/>
      <c r="DA426" s="14"/>
      <c r="DB426" s="14"/>
      <c r="DC426" s="14"/>
      <c r="DD426" s="14"/>
      <c r="DE426" s="14"/>
      <c r="DF426" s="14"/>
      <c r="DG426" s="14"/>
      <c r="DH426" s="14"/>
      <c r="DI426" s="14"/>
      <c r="DJ426" s="14"/>
      <c r="DK426" s="14"/>
      <c r="DL426" s="14"/>
      <c r="DM426" s="14"/>
      <c r="DN426" s="14"/>
      <c r="DO426" s="14"/>
      <c r="DP426" s="54">
        <v>2</v>
      </c>
      <c r="DQ426" s="66">
        <v>0</v>
      </c>
      <c r="DR426" s="16">
        <v>1</v>
      </c>
      <c r="DS426" s="16">
        <f>PRODUCT(Таблица1[[#This Row],[РЕЙТИНГ НТЛ]:[РЕГ НТЛ]])</f>
        <v>0</v>
      </c>
      <c r="DT426" s="70">
        <f>SUM(Таблица1[[#This Row],[РЕЙТИНГ DPT]:[РЕЙТИНГ НТЛ]])</f>
        <v>2</v>
      </c>
    </row>
    <row r="427" spans="1:124" x14ac:dyDescent="0.25">
      <c r="A427" s="21">
        <v>100</v>
      </c>
      <c r="B427" s="14" t="s">
        <v>319</v>
      </c>
      <c r="C427" s="14" t="s">
        <v>111</v>
      </c>
      <c r="D427" s="18" t="s">
        <v>112</v>
      </c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22"/>
      <c r="AH427" s="22"/>
      <c r="AI427" s="22"/>
      <c r="AJ427" s="22">
        <v>3</v>
      </c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  <c r="AX427" s="18"/>
      <c r="AY427" s="18"/>
      <c r="AZ427" s="18"/>
      <c r="BA427" s="18"/>
      <c r="BB427" s="18"/>
      <c r="BC427" s="18"/>
      <c r="BD427" s="18"/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18"/>
      <c r="CF427" s="18"/>
      <c r="CG427" s="18"/>
      <c r="CH427" s="18"/>
      <c r="CI427" s="18"/>
      <c r="CJ427" s="18"/>
      <c r="CK427" s="18"/>
      <c r="CL427" s="18"/>
      <c r="CM427" s="18"/>
      <c r="CN427" s="18"/>
      <c r="CO427" s="18"/>
      <c r="CP427" s="18"/>
      <c r="CQ427" s="18"/>
      <c r="CR427" s="18"/>
      <c r="CS427" s="18"/>
      <c r="CT427" s="18"/>
      <c r="CU427" s="18"/>
      <c r="CV427" s="18"/>
      <c r="CW427" s="18"/>
      <c r="CX427" s="18"/>
      <c r="CY427" s="18"/>
      <c r="CZ427" s="18"/>
      <c r="DA427" s="18"/>
      <c r="DB427" s="18"/>
      <c r="DC427" s="18"/>
      <c r="DD427" s="18"/>
      <c r="DE427" s="18"/>
      <c r="DF427" s="18"/>
      <c r="DG427" s="18"/>
      <c r="DH427" s="18"/>
      <c r="DI427" s="18"/>
      <c r="DJ427" s="18"/>
      <c r="DK427" s="18"/>
      <c r="DL427" s="18"/>
      <c r="DM427" s="18"/>
      <c r="DN427" s="18"/>
      <c r="DO427" s="18"/>
      <c r="DP427" s="61">
        <v>2</v>
      </c>
      <c r="DQ427" s="66">
        <v>0</v>
      </c>
      <c r="DR427" s="19">
        <v>1</v>
      </c>
      <c r="DS427" s="19">
        <f>PRODUCT(Таблица1[[#This Row],[РЕЙТИНГ НТЛ]:[РЕГ НТЛ]])</f>
        <v>0</v>
      </c>
      <c r="DT427" s="70">
        <f>SUM(Таблица1[[#This Row],[РЕЙТИНГ DPT]:[РЕЙТИНГ НТЛ]])</f>
        <v>2</v>
      </c>
    </row>
    <row r="428" spans="1:124" x14ac:dyDescent="0.25">
      <c r="A428" s="13">
        <v>90</v>
      </c>
      <c r="B428" s="14" t="s">
        <v>323</v>
      </c>
      <c r="C428" s="14" t="s">
        <v>102</v>
      </c>
      <c r="D428" s="14" t="s">
        <v>103</v>
      </c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>
        <v>4</v>
      </c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  <c r="CY428" s="14"/>
      <c r="CZ428" s="14"/>
      <c r="DA428" s="14"/>
      <c r="DB428" s="14"/>
      <c r="DC428" s="14"/>
      <c r="DD428" s="14"/>
      <c r="DE428" s="14"/>
      <c r="DF428" s="14"/>
      <c r="DG428" s="14"/>
      <c r="DH428" s="14"/>
      <c r="DI428" s="14"/>
      <c r="DJ428" s="14"/>
      <c r="DK428" s="14"/>
      <c r="DL428" s="14"/>
      <c r="DM428" s="14"/>
      <c r="DN428" s="14"/>
      <c r="DO428" s="14"/>
      <c r="DP428" s="54">
        <v>1</v>
      </c>
      <c r="DQ428" s="66">
        <v>0</v>
      </c>
      <c r="DR428" s="31">
        <v>1</v>
      </c>
      <c r="DS428" s="16">
        <f>PRODUCT(Таблица1[[#This Row],[РЕЙТИНГ НТЛ]:[РЕГ НТЛ]])</f>
        <v>0</v>
      </c>
      <c r="DT428" s="70">
        <f>SUM(Таблица1[[#This Row],[РЕЙТИНГ DPT]:[РЕЙТИНГ НТЛ]])</f>
        <v>1</v>
      </c>
    </row>
    <row r="429" spans="1:124" x14ac:dyDescent="0.25">
      <c r="A429" s="13">
        <v>101</v>
      </c>
      <c r="B429" s="14" t="s">
        <v>324</v>
      </c>
      <c r="C429" s="14" t="s">
        <v>102</v>
      </c>
      <c r="D429" s="14" t="s">
        <v>103</v>
      </c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>
        <v>5</v>
      </c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4"/>
      <c r="CS429" s="14"/>
      <c r="CT429" s="14"/>
      <c r="CU429" s="14"/>
      <c r="CV429" s="14"/>
      <c r="CW429" s="14"/>
      <c r="CX429" s="14"/>
      <c r="CY429" s="14"/>
      <c r="CZ429" s="14"/>
      <c r="DA429" s="14"/>
      <c r="DB429" s="14"/>
      <c r="DC429" s="14"/>
      <c r="DD429" s="14"/>
      <c r="DE429" s="14"/>
      <c r="DF429" s="14"/>
      <c r="DG429" s="14"/>
      <c r="DH429" s="14"/>
      <c r="DI429" s="14"/>
      <c r="DJ429" s="14"/>
      <c r="DK429" s="14"/>
      <c r="DL429" s="14"/>
      <c r="DM429" s="14"/>
      <c r="DN429" s="14"/>
      <c r="DO429" s="14"/>
      <c r="DP429" s="57">
        <v>1</v>
      </c>
      <c r="DQ429" s="66">
        <v>0</v>
      </c>
      <c r="DR429" s="16">
        <v>1</v>
      </c>
      <c r="DS429" s="16">
        <f>PRODUCT(Таблица1[[#This Row],[РЕЙТИНГ НТЛ]:[РЕГ НТЛ]])</f>
        <v>0</v>
      </c>
      <c r="DT429" s="70">
        <f>SUM(Таблица1[[#This Row],[РЕЙТИНГ DPT]:[РЕЙТИНГ НТЛ]])</f>
        <v>1</v>
      </c>
    </row>
    <row r="430" spans="1:124" x14ac:dyDescent="0.25">
      <c r="A430" s="13">
        <v>89</v>
      </c>
      <c r="B430" s="14" t="s">
        <v>325</v>
      </c>
      <c r="C430" s="14" t="s">
        <v>102</v>
      </c>
      <c r="D430" s="14" t="s">
        <v>103</v>
      </c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>
        <v>6</v>
      </c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4"/>
      <c r="CS430" s="14"/>
      <c r="CT430" s="14"/>
      <c r="CU430" s="14"/>
      <c r="CV430" s="14"/>
      <c r="CW430" s="14"/>
      <c r="CX430" s="14"/>
      <c r="CY430" s="14"/>
      <c r="CZ430" s="14"/>
      <c r="DA430" s="14"/>
      <c r="DB430" s="14"/>
      <c r="DC430" s="14"/>
      <c r="DD430" s="14"/>
      <c r="DE430" s="14"/>
      <c r="DF430" s="14"/>
      <c r="DG430" s="14"/>
      <c r="DH430" s="14"/>
      <c r="DI430" s="14"/>
      <c r="DJ430" s="14"/>
      <c r="DK430" s="14"/>
      <c r="DL430" s="14"/>
      <c r="DM430" s="14"/>
      <c r="DN430" s="14"/>
      <c r="DO430" s="14"/>
      <c r="DP430" s="57">
        <v>1</v>
      </c>
      <c r="DQ430" s="66">
        <v>0</v>
      </c>
      <c r="DR430" s="16">
        <v>1</v>
      </c>
      <c r="DS430" s="16">
        <f>PRODUCT(Таблица1[[#This Row],[РЕЙТИНГ НТЛ]:[РЕГ НТЛ]])</f>
        <v>0</v>
      </c>
      <c r="DT430" s="70">
        <f>SUM(Таблица1[[#This Row],[РЕЙТИНГ DPT]:[РЕЙТИНГ НТЛ]])</f>
        <v>1</v>
      </c>
    </row>
    <row r="431" spans="1:124" x14ac:dyDescent="0.25">
      <c r="A431" s="13">
        <v>115</v>
      </c>
      <c r="B431" s="14" t="s">
        <v>320</v>
      </c>
      <c r="C431" s="14" t="s">
        <v>106</v>
      </c>
      <c r="D431" s="14" t="s">
        <v>110</v>
      </c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>
        <v>7</v>
      </c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4"/>
      <c r="CO431" s="14"/>
      <c r="CP431" s="14"/>
      <c r="CQ431" s="14"/>
      <c r="CR431" s="14"/>
      <c r="CS431" s="14"/>
      <c r="CT431" s="14"/>
      <c r="CU431" s="14"/>
      <c r="CV431" s="14"/>
      <c r="CW431" s="14"/>
      <c r="CX431" s="14"/>
      <c r="CY431" s="14"/>
      <c r="CZ431" s="14"/>
      <c r="DA431" s="14"/>
      <c r="DB431" s="14"/>
      <c r="DC431" s="14"/>
      <c r="DD431" s="14"/>
      <c r="DE431" s="14"/>
      <c r="DF431" s="14"/>
      <c r="DG431" s="14"/>
      <c r="DH431" s="14"/>
      <c r="DI431" s="14"/>
      <c r="DJ431" s="14"/>
      <c r="DK431" s="14"/>
      <c r="DL431" s="14"/>
      <c r="DM431" s="14"/>
      <c r="DN431" s="14"/>
      <c r="DO431" s="14"/>
      <c r="DP431" s="55">
        <v>0</v>
      </c>
      <c r="DQ431" s="66">
        <v>0</v>
      </c>
      <c r="DR431" s="16">
        <v>1</v>
      </c>
      <c r="DS431" s="43">
        <f>PRODUCT(Таблица1[[#This Row],[РЕЙТИНГ НТЛ]:[РЕГ НТЛ]])</f>
        <v>0</v>
      </c>
      <c r="DT431" s="74">
        <f>SUM(Таблица1[[#This Row],[РЕЙТИНГ DPT]:[РЕЙТИНГ НТЛ]])</f>
        <v>0</v>
      </c>
    </row>
    <row r="432" spans="1:124" x14ac:dyDescent="0.25">
      <c r="A432" s="13">
        <v>125</v>
      </c>
      <c r="B432" s="14" t="s">
        <v>326</v>
      </c>
      <c r="C432" s="14" t="s">
        <v>106</v>
      </c>
      <c r="D432" s="14" t="s">
        <v>186</v>
      </c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>
        <v>8</v>
      </c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  <c r="CI432" s="14"/>
      <c r="CJ432" s="14"/>
      <c r="CK432" s="14"/>
      <c r="CL432" s="14"/>
      <c r="CM432" s="14"/>
      <c r="CN432" s="14"/>
      <c r="CO432" s="14"/>
      <c r="CP432" s="14"/>
      <c r="CQ432" s="14"/>
      <c r="CR432" s="14"/>
      <c r="CS432" s="14"/>
      <c r="CT432" s="14"/>
      <c r="CU432" s="14"/>
      <c r="CV432" s="14"/>
      <c r="CW432" s="14"/>
      <c r="CX432" s="14"/>
      <c r="CY432" s="14"/>
      <c r="CZ432" s="14"/>
      <c r="DA432" s="14"/>
      <c r="DB432" s="14"/>
      <c r="DC432" s="14"/>
      <c r="DD432" s="14"/>
      <c r="DE432" s="14"/>
      <c r="DF432" s="14"/>
      <c r="DG432" s="14"/>
      <c r="DH432" s="14"/>
      <c r="DI432" s="14"/>
      <c r="DJ432" s="14"/>
      <c r="DK432" s="14"/>
      <c r="DL432" s="14"/>
      <c r="DM432" s="14"/>
      <c r="DN432" s="14"/>
      <c r="DO432" s="14"/>
      <c r="DP432" s="55">
        <v>0</v>
      </c>
      <c r="DQ432" s="66">
        <v>0</v>
      </c>
      <c r="DR432" s="16">
        <v>1</v>
      </c>
      <c r="DS432" s="43">
        <f>PRODUCT(Таблица1[[#This Row],[РЕЙТИНГ НТЛ]:[РЕГ НТЛ]])</f>
        <v>0</v>
      </c>
      <c r="DT432" s="74">
        <f>SUM(Таблица1[[#This Row],[РЕЙТИНГ DPT]:[РЕЙТИНГ НТЛ]])</f>
        <v>0</v>
      </c>
    </row>
    <row r="433" spans="1:124" x14ac:dyDescent="0.25">
      <c r="A433" s="21">
        <v>91</v>
      </c>
      <c r="B433" s="18" t="s">
        <v>317</v>
      </c>
      <c r="C433" s="18" t="s">
        <v>102</v>
      </c>
      <c r="D433" s="18" t="s">
        <v>103</v>
      </c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>
        <v>1</v>
      </c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  <c r="AW433" s="18"/>
      <c r="AX433" s="18"/>
      <c r="AY433" s="18"/>
      <c r="AZ433" s="18"/>
      <c r="BA433" s="18"/>
      <c r="BB433" s="18"/>
      <c r="BC433" s="18"/>
      <c r="BD433" s="18"/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18"/>
      <c r="CF433" s="18"/>
      <c r="CG433" s="18"/>
      <c r="CH433" s="18"/>
      <c r="CI433" s="18"/>
      <c r="CJ433" s="18"/>
      <c r="CK433" s="18"/>
      <c r="CL433" s="18"/>
      <c r="CM433" s="18"/>
      <c r="CN433" s="18"/>
      <c r="CO433" s="18"/>
      <c r="CP433" s="18"/>
      <c r="CQ433" s="18"/>
      <c r="CR433" s="18"/>
      <c r="CS433" s="18"/>
      <c r="CT433" s="18"/>
      <c r="CU433" s="18"/>
      <c r="CV433" s="18"/>
      <c r="CW433" s="18"/>
      <c r="CX433" s="18"/>
      <c r="CY433" s="18"/>
      <c r="CZ433" s="18"/>
      <c r="DA433" s="18"/>
      <c r="DB433" s="18"/>
      <c r="DC433" s="18"/>
      <c r="DD433" s="18"/>
      <c r="DE433" s="18"/>
      <c r="DF433" s="18"/>
      <c r="DG433" s="18"/>
      <c r="DH433" s="18"/>
      <c r="DI433" s="18"/>
      <c r="DJ433" s="18"/>
      <c r="DK433" s="18"/>
      <c r="DL433" s="18"/>
      <c r="DM433" s="18"/>
      <c r="DN433" s="18"/>
      <c r="DO433" s="18"/>
      <c r="DP433" s="61">
        <v>3</v>
      </c>
      <c r="DQ433" s="66">
        <v>0</v>
      </c>
      <c r="DR433" s="19">
        <v>1</v>
      </c>
      <c r="DS433" s="19">
        <f>PRODUCT(Таблица1[[#This Row],[РЕЙТИНГ НТЛ]:[РЕГ НТЛ]])</f>
        <v>0</v>
      </c>
      <c r="DT433" s="70">
        <f>SUM(Таблица1[[#This Row],[РЕЙТИНГ DPT]:[РЕЙТИНГ НТЛ]])</f>
        <v>3</v>
      </c>
    </row>
    <row r="434" spans="1:124" x14ac:dyDescent="0.25">
      <c r="A434" s="13">
        <v>114</v>
      </c>
      <c r="B434" s="14" t="s">
        <v>318</v>
      </c>
      <c r="C434" s="18" t="s">
        <v>102</v>
      </c>
      <c r="D434" s="14" t="s">
        <v>103</v>
      </c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>
        <v>2</v>
      </c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  <c r="CH434" s="14"/>
      <c r="CI434" s="14"/>
      <c r="CJ434" s="14"/>
      <c r="CK434" s="14"/>
      <c r="CL434" s="14"/>
      <c r="CM434" s="14"/>
      <c r="CN434" s="14"/>
      <c r="CO434" s="14"/>
      <c r="CP434" s="14"/>
      <c r="CQ434" s="14"/>
      <c r="CR434" s="14"/>
      <c r="CS434" s="14"/>
      <c r="CT434" s="14"/>
      <c r="CU434" s="14"/>
      <c r="CV434" s="14"/>
      <c r="CW434" s="14"/>
      <c r="CX434" s="14"/>
      <c r="CY434" s="14"/>
      <c r="CZ434" s="14"/>
      <c r="DA434" s="14"/>
      <c r="DB434" s="14"/>
      <c r="DC434" s="14"/>
      <c r="DD434" s="14"/>
      <c r="DE434" s="14"/>
      <c r="DF434" s="14"/>
      <c r="DG434" s="14"/>
      <c r="DH434" s="14"/>
      <c r="DI434" s="14"/>
      <c r="DJ434" s="14"/>
      <c r="DK434" s="14"/>
      <c r="DL434" s="14"/>
      <c r="DM434" s="14"/>
      <c r="DN434" s="14"/>
      <c r="DO434" s="14"/>
      <c r="DP434" s="54">
        <v>2</v>
      </c>
      <c r="DQ434" s="66">
        <v>0</v>
      </c>
      <c r="DR434" s="19">
        <v>1</v>
      </c>
      <c r="DS434" s="16">
        <f>PRODUCT(Таблица1[[#This Row],[РЕЙТИНГ НТЛ]:[РЕГ НТЛ]])</f>
        <v>0</v>
      </c>
      <c r="DT434" s="70">
        <f>SUM(Таблица1[[#This Row],[РЕЙТИНГ DPT]:[РЕЙТИНГ НТЛ]])</f>
        <v>2</v>
      </c>
    </row>
    <row r="435" spans="1:124" x14ac:dyDescent="0.25">
      <c r="A435" s="13">
        <v>100</v>
      </c>
      <c r="B435" s="14" t="s">
        <v>319</v>
      </c>
      <c r="C435" s="18" t="s">
        <v>111</v>
      </c>
      <c r="D435" s="14" t="s">
        <v>112</v>
      </c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>
        <v>3</v>
      </c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  <c r="CG435" s="14"/>
      <c r="CH435" s="14"/>
      <c r="CI435" s="14"/>
      <c r="CJ435" s="14"/>
      <c r="CK435" s="14"/>
      <c r="CL435" s="14"/>
      <c r="CM435" s="14"/>
      <c r="CN435" s="14"/>
      <c r="CO435" s="14"/>
      <c r="CP435" s="14"/>
      <c r="CQ435" s="14"/>
      <c r="CR435" s="14"/>
      <c r="CS435" s="14"/>
      <c r="CT435" s="14"/>
      <c r="CU435" s="14"/>
      <c r="CV435" s="14"/>
      <c r="CW435" s="14"/>
      <c r="CX435" s="14"/>
      <c r="CY435" s="14"/>
      <c r="CZ435" s="14"/>
      <c r="DA435" s="14"/>
      <c r="DB435" s="14"/>
      <c r="DC435" s="14"/>
      <c r="DD435" s="14"/>
      <c r="DE435" s="14"/>
      <c r="DF435" s="14"/>
      <c r="DG435" s="14"/>
      <c r="DH435" s="14"/>
      <c r="DI435" s="14"/>
      <c r="DJ435" s="14"/>
      <c r="DK435" s="14"/>
      <c r="DL435" s="14"/>
      <c r="DM435" s="14"/>
      <c r="DN435" s="14"/>
      <c r="DO435" s="14"/>
      <c r="DP435" s="54">
        <v>2</v>
      </c>
      <c r="DQ435" s="66">
        <v>0</v>
      </c>
      <c r="DR435" s="19">
        <v>1</v>
      </c>
      <c r="DS435" s="16">
        <f>PRODUCT(Таблица1[[#This Row],[РЕЙТИНГ НТЛ]:[РЕГ НТЛ]])</f>
        <v>0</v>
      </c>
      <c r="DT435" s="70">
        <f>SUM(Таблица1[[#This Row],[РЕЙТИНГ DPT]:[РЕЙТИНГ НТЛ]])</f>
        <v>2</v>
      </c>
    </row>
    <row r="436" spans="1:124" x14ac:dyDescent="0.25">
      <c r="A436" s="13">
        <v>115</v>
      </c>
      <c r="B436" s="14" t="s">
        <v>320</v>
      </c>
      <c r="C436" s="18" t="s">
        <v>106</v>
      </c>
      <c r="D436" s="14" t="s">
        <v>110</v>
      </c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>
        <v>4</v>
      </c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  <c r="CF436" s="14"/>
      <c r="CG436" s="14"/>
      <c r="CH436" s="14"/>
      <c r="CI436" s="14"/>
      <c r="CJ436" s="14"/>
      <c r="CK436" s="14"/>
      <c r="CL436" s="14"/>
      <c r="CM436" s="14"/>
      <c r="CN436" s="14"/>
      <c r="CO436" s="14"/>
      <c r="CP436" s="14"/>
      <c r="CQ436" s="14"/>
      <c r="CR436" s="14"/>
      <c r="CS436" s="14"/>
      <c r="CT436" s="14"/>
      <c r="CU436" s="14"/>
      <c r="CV436" s="14"/>
      <c r="CW436" s="14"/>
      <c r="CX436" s="14"/>
      <c r="CY436" s="14"/>
      <c r="CZ436" s="14"/>
      <c r="DA436" s="14"/>
      <c r="DB436" s="14"/>
      <c r="DC436" s="14"/>
      <c r="DD436" s="14"/>
      <c r="DE436" s="14"/>
      <c r="DF436" s="14"/>
      <c r="DG436" s="14"/>
      <c r="DH436" s="14"/>
      <c r="DI436" s="14"/>
      <c r="DJ436" s="14"/>
      <c r="DK436" s="14"/>
      <c r="DL436" s="14"/>
      <c r="DM436" s="14"/>
      <c r="DN436" s="14"/>
      <c r="DO436" s="14"/>
      <c r="DP436" s="54">
        <v>1</v>
      </c>
      <c r="DQ436" s="66">
        <v>0</v>
      </c>
      <c r="DR436" s="19">
        <v>1</v>
      </c>
      <c r="DS436" s="16">
        <f>PRODUCT(Таблица1[[#This Row],[РЕЙТИНГ НТЛ]:[РЕГ НТЛ]])</f>
        <v>0</v>
      </c>
      <c r="DT436" s="70">
        <f>SUM(Таблица1[[#This Row],[РЕЙТИНГ DPT]:[РЕЙТИНГ НТЛ]])</f>
        <v>1</v>
      </c>
    </row>
    <row r="437" spans="1:124" x14ac:dyDescent="0.25">
      <c r="A437" s="13">
        <v>96</v>
      </c>
      <c r="B437" s="14" t="s">
        <v>321</v>
      </c>
      <c r="C437" s="18" t="s">
        <v>190</v>
      </c>
      <c r="D437" s="14" t="s">
        <v>185</v>
      </c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>
        <v>5</v>
      </c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  <c r="CF437" s="14"/>
      <c r="CG437" s="14"/>
      <c r="CH437" s="14"/>
      <c r="CI437" s="14"/>
      <c r="CJ437" s="14"/>
      <c r="CK437" s="14"/>
      <c r="CL437" s="14"/>
      <c r="CM437" s="14"/>
      <c r="CN437" s="14"/>
      <c r="CO437" s="14"/>
      <c r="CP437" s="14"/>
      <c r="CQ437" s="14"/>
      <c r="CR437" s="14"/>
      <c r="CS437" s="14"/>
      <c r="CT437" s="14"/>
      <c r="CU437" s="14"/>
      <c r="CV437" s="14"/>
      <c r="CW437" s="14"/>
      <c r="CX437" s="14"/>
      <c r="CY437" s="14"/>
      <c r="CZ437" s="14"/>
      <c r="DA437" s="14"/>
      <c r="DB437" s="14"/>
      <c r="DC437" s="14"/>
      <c r="DD437" s="14"/>
      <c r="DE437" s="14"/>
      <c r="DF437" s="14"/>
      <c r="DG437" s="14"/>
      <c r="DH437" s="14"/>
      <c r="DI437" s="14"/>
      <c r="DJ437" s="14"/>
      <c r="DK437" s="14"/>
      <c r="DL437" s="14"/>
      <c r="DM437" s="14"/>
      <c r="DN437" s="14"/>
      <c r="DO437" s="14"/>
      <c r="DP437" s="54">
        <v>1</v>
      </c>
      <c r="DQ437" s="66">
        <v>0</v>
      </c>
      <c r="DR437" s="19">
        <v>0</v>
      </c>
      <c r="DS437" s="16">
        <f>PRODUCT(Таблица1[[#This Row],[РЕЙТИНГ НТЛ]:[РЕГ НТЛ]])</f>
        <v>0</v>
      </c>
      <c r="DT437" s="70">
        <f>SUM(Таблица1[[#This Row],[РЕЙТИНГ DPT]:[РЕЙТИНГ НТЛ]])</f>
        <v>1</v>
      </c>
    </row>
    <row r="438" spans="1:124" x14ac:dyDescent="0.25">
      <c r="A438" s="21">
        <v>46</v>
      </c>
      <c r="B438" s="14" t="s">
        <v>251</v>
      </c>
      <c r="C438" s="18" t="s">
        <v>102</v>
      </c>
      <c r="D438" s="18" t="s">
        <v>103</v>
      </c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>
        <v>1</v>
      </c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  <c r="AW438" s="18"/>
      <c r="AX438" s="18"/>
      <c r="AY438" s="18"/>
      <c r="AZ438" s="18"/>
      <c r="BA438" s="18"/>
      <c r="BB438" s="18"/>
      <c r="BC438" s="18"/>
      <c r="BD438" s="18"/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18"/>
      <c r="CF438" s="18"/>
      <c r="CG438" s="18"/>
      <c r="CH438" s="18"/>
      <c r="CI438" s="18"/>
      <c r="CJ438" s="18"/>
      <c r="CK438" s="18"/>
      <c r="CL438" s="18"/>
      <c r="CM438" s="18"/>
      <c r="CN438" s="18"/>
      <c r="CO438" s="18"/>
      <c r="CP438" s="18"/>
      <c r="CQ438" s="18"/>
      <c r="CR438" s="18"/>
      <c r="CS438" s="18"/>
      <c r="CT438" s="18"/>
      <c r="CU438" s="18"/>
      <c r="CV438" s="18"/>
      <c r="CW438" s="18"/>
      <c r="CX438" s="18"/>
      <c r="CY438" s="18"/>
      <c r="CZ438" s="18"/>
      <c r="DA438" s="18"/>
      <c r="DB438" s="18"/>
      <c r="DC438" s="18"/>
      <c r="DD438" s="18"/>
      <c r="DE438" s="18"/>
      <c r="DF438" s="18"/>
      <c r="DG438" s="18"/>
      <c r="DH438" s="18"/>
      <c r="DI438" s="18"/>
      <c r="DJ438" s="18"/>
      <c r="DK438" s="18"/>
      <c r="DL438" s="18"/>
      <c r="DM438" s="18"/>
      <c r="DN438" s="18"/>
      <c r="DO438" s="18"/>
      <c r="DP438" s="55">
        <v>0</v>
      </c>
      <c r="DQ438" s="52">
        <v>3</v>
      </c>
      <c r="DR438" s="19">
        <v>1</v>
      </c>
      <c r="DS438" s="44">
        <f>PRODUCT(Таблица1[[#This Row],[РЕЙТИНГ НТЛ]:[РЕГ НТЛ]])</f>
        <v>3</v>
      </c>
      <c r="DT438" s="74">
        <f>SUM(Таблица1[[#This Row],[РЕЙТИНГ DPT]:[РЕЙТИНГ НТЛ]])</f>
        <v>3</v>
      </c>
    </row>
    <row r="439" spans="1:124" x14ac:dyDescent="0.25">
      <c r="A439" s="13">
        <v>44</v>
      </c>
      <c r="B439" s="14" t="s">
        <v>315</v>
      </c>
      <c r="C439" s="18" t="s">
        <v>104</v>
      </c>
      <c r="D439" s="14" t="s">
        <v>105</v>
      </c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>
        <v>2</v>
      </c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  <c r="CF439" s="14"/>
      <c r="CG439" s="14"/>
      <c r="CH439" s="14"/>
      <c r="CI439" s="14"/>
      <c r="CJ439" s="14"/>
      <c r="CK439" s="14"/>
      <c r="CL439" s="14"/>
      <c r="CM439" s="14"/>
      <c r="CN439" s="14"/>
      <c r="CO439" s="14"/>
      <c r="CP439" s="14"/>
      <c r="CQ439" s="14"/>
      <c r="CR439" s="14"/>
      <c r="CS439" s="14"/>
      <c r="CT439" s="14"/>
      <c r="CU439" s="14"/>
      <c r="CV439" s="14"/>
      <c r="CW439" s="14"/>
      <c r="CX439" s="14"/>
      <c r="CY439" s="14"/>
      <c r="CZ439" s="14"/>
      <c r="DA439" s="14"/>
      <c r="DB439" s="14"/>
      <c r="DC439" s="14"/>
      <c r="DD439" s="14"/>
      <c r="DE439" s="14"/>
      <c r="DF439" s="14"/>
      <c r="DG439" s="14"/>
      <c r="DH439" s="14"/>
      <c r="DI439" s="14"/>
      <c r="DJ439" s="14"/>
      <c r="DK439" s="14"/>
      <c r="DL439" s="14"/>
      <c r="DM439" s="14"/>
      <c r="DN439" s="14"/>
      <c r="DO439" s="14"/>
      <c r="DP439" s="55">
        <v>0</v>
      </c>
      <c r="DQ439" s="46">
        <v>2</v>
      </c>
      <c r="DR439" s="19">
        <v>1</v>
      </c>
      <c r="DS439" s="43">
        <f>PRODUCT(Таблица1[[#This Row],[РЕЙТИНГ НТЛ]:[РЕГ НТЛ]])</f>
        <v>2</v>
      </c>
      <c r="DT439" s="74">
        <f>SUM(Таблица1[[#This Row],[РЕЙТИНГ DPT]:[РЕЙТИНГ НТЛ]])</f>
        <v>2</v>
      </c>
    </row>
    <row r="440" spans="1:124" x14ac:dyDescent="0.25">
      <c r="A440" s="13">
        <v>65</v>
      </c>
      <c r="B440" s="14" t="s">
        <v>228</v>
      </c>
      <c r="C440" s="18" t="s">
        <v>102</v>
      </c>
      <c r="D440" s="14" t="s">
        <v>103</v>
      </c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>
        <v>3</v>
      </c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  <c r="CF440" s="14"/>
      <c r="CG440" s="14"/>
      <c r="CH440" s="14"/>
      <c r="CI440" s="14"/>
      <c r="CJ440" s="14"/>
      <c r="CK440" s="14"/>
      <c r="CL440" s="14"/>
      <c r="CM440" s="14"/>
      <c r="CN440" s="14"/>
      <c r="CO440" s="14"/>
      <c r="CP440" s="14"/>
      <c r="CQ440" s="14"/>
      <c r="CR440" s="14"/>
      <c r="CS440" s="14"/>
      <c r="CT440" s="14"/>
      <c r="CU440" s="14"/>
      <c r="CV440" s="14"/>
      <c r="CW440" s="14"/>
      <c r="CX440" s="14"/>
      <c r="CY440" s="14"/>
      <c r="CZ440" s="14"/>
      <c r="DA440" s="14"/>
      <c r="DB440" s="14"/>
      <c r="DC440" s="14"/>
      <c r="DD440" s="14"/>
      <c r="DE440" s="14"/>
      <c r="DF440" s="14"/>
      <c r="DG440" s="14"/>
      <c r="DH440" s="14"/>
      <c r="DI440" s="14"/>
      <c r="DJ440" s="14"/>
      <c r="DK440" s="14"/>
      <c r="DL440" s="14"/>
      <c r="DM440" s="14"/>
      <c r="DN440" s="14"/>
      <c r="DO440" s="14"/>
      <c r="DP440" s="55">
        <v>0</v>
      </c>
      <c r="DQ440" s="46">
        <v>2</v>
      </c>
      <c r="DR440" s="19">
        <v>1</v>
      </c>
      <c r="DS440" s="43">
        <f>PRODUCT(Таблица1[[#This Row],[РЕЙТИНГ НТЛ]:[РЕГ НТЛ]])</f>
        <v>2</v>
      </c>
      <c r="DT440" s="74">
        <f>SUM(Таблица1[[#This Row],[РЕЙТИНГ DPT]:[РЕЙТИНГ НТЛ]])</f>
        <v>2</v>
      </c>
    </row>
    <row r="441" spans="1:124" x14ac:dyDescent="0.25">
      <c r="A441" s="13">
        <v>8</v>
      </c>
      <c r="B441" s="14" t="s">
        <v>241</v>
      </c>
      <c r="C441" s="18" t="s">
        <v>106</v>
      </c>
      <c r="D441" s="14" t="s">
        <v>108</v>
      </c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>
        <v>4</v>
      </c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  <c r="CF441" s="14"/>
      <c r="CG441" s="14"/>
      <c r="CH441" s="14"/>
      <c r="CI441" s="14"/>
      <c r="CJ441" s="14"/>
      <c r="CK441" s="14"/>
      <c r="CL441" s="14"/>
      <c r="CM441" s="14"/>
      <c r="CN441" s="14"/>
      <c r="CO441" s="14"/>
      <c r="CP441" s="14"/>
      <c r="CQ441" s="14"/>
      <c r="CR441" s="14"/>
      <c r="CS441" s="14"/>
      <c r="CT441" s="14"/>
      <c r="CU441" s="14"/>
      <c r="CV441" s="14"/>
      <c r="CW441" s="14"/>
      <c r="CX441" s="14"/>
      <c r="CY441" s="14"/>
      <c r="CZ441" s="14"/>
      <c r="DA441" s="14"/>
      <c r="DB441" s="14"/>
      <c r="DC441" s="14"/>
      <c r="DD441" s="14"/>
      <c r="DE441" s="14"/>
      <c r="DF441" s="14"/>
      <c r="DG441" s="14"/>
      <c r="DH441" s="14"/>
      <c r="DI441" s="14"/>
      <c r="DJ441" s="14"/>
      <c r="DK441" s="14"/>
      <c r="DL441" s="14"/>
      <c r="DM441" s="14"/>
      <c r="DN441" s="14"/>
      <c r="DO441" s="14"/>
      <c r="DP441" s="55">
        <v>0</v>
      </c>
      <c r="DQ441" s="46">
        <v>1</v>
      </c>
      <c r="DR441" s="19">
        <v>0</v>
      </c>
      <c r="DS441" s="43">
        <f>PRODUCT(Таблица1[[#This Row],[РЕЙТИНГ НТЛ]:[РЕГ НТЛ]])</f>
        <v>0</v>
      </c>
      <c r="DT441" s="74">
        <f>SUM(Таблица1[[#This Row],[РЕЙТИНГ DPT]:[РЕЙТИНГ НТЛ]])</f>
        <v>1</v>
      </c>
    </row>
    <row r="442" spans="1:124" x14ac:dyDescent="0.25">
      <c r="A442" s="21">
        <v>61</v>
      </c>
      <c r="B442" s="14" t="s">
        <v>243</v>
      </c>
      <c r="C442" s="18" t="s">
        <v>104</v>
      </c>
      <c r="D442" s="18" t="s">
        <v>105</v>
      </c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>
        <v>5</v>
      </c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8"/>
      <c r="AX442" s="18"/>
      <c r="AY442" s="18"/>
      <c r="AZ442" s="18"/>
      <c r="BA442" s="18"/>
      <c r="BB442" s="18"/>
      <c r="BC442" s="18"/>
      <c r="BD442" s="18"/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18"/>
      <c r="CF442" s="18"/>
      <c r="CG442" s="18"/>
      <c r="CH442" s="18"/>
      <c r="CI442" s="18"/>
      <c r="CJ442" s="18"/>
      <c r="CK442" s="18"/>
      <c r="CL442" s="18"/>
      <c r="CM442" s="18"/>
      <c r="CN442" s="18"/>
      <c r="CO442" s="18"/>
      <c r="CP442" s="18"/>
      <c r="CQ442" s="18"/>
      <c r="CR442" s="18"/>
      <c r="CS442" s="18"/>
      <c r="CT442" s="18"/>
      <c r="CU442" s="18"/>
      <c r="CV442" s="18"/>
      <c r="CW442" s="18"/>
      <c r="CX442" s="18"/>
      <c r="CY442" s="18"/>
      <c r="CZ442" s="18"/>
      <c r="DA442" s="18"/>
      <c r="DB442" s="18"/>
      <c r="DC442" s="18"/>
      <c r="DD442" s="18"/>
      <c r="DE442" s="18"/>
      <c r="DF442" s="18"/>
      <c r="DG442" s="18"/>
      <c r="DH442" s="18"/>
      <c r="DI442" s="18"/>
      <c r="DJ442" s="18"/>
      <c r="DK442" s="18"/>
      <c r="DL442" s="18"/>
      <c r="DM442" s="18"/>
      <c r="DN442" s="18"/>
      <c r="DO442" s="18"/>
      <c r="DP442" s="55">
        <v>0</v>
      </c>
      <c r="DQ442" s="52">
        <v>1</v>
      </c>
      <c r="DR442" s="19">
        <v>1</v>
      </c>
      <c r="DS442" s="44">
        <f>PRODUCT(Таблица1[[#This Row],[РЕЙТИНГ НТЛ]:[РЕГ НТЛ]])</f>
        <v>1</v>
      </c>
      <c r="DT442" s="74">
        <f>SUM(Таблица1[[#This Row],[РЕЙТИНГ DPT]:[РЕЙТИНГ НТЛ]])</f>
        <v>1</v>
      </c>
    </row>
    <row r="443" spans="1:124" x14ac:dyDescent="0.25">
      <c r="A443" s="13">
        <v>2</v>
      </c>
      <c r="B443" s="14" t="s">
        <v>242</v>
      </c>
      <c r="C443" s="18" t="s">
        <v>104</v>
      </c>
      <c r="D443" s="14" t="s">
        <v>105</v>
      </c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20"/>
      <c r="X443" s="20"/>
      <c r="Y443" s="20"/>
      <c r="Z443" s="20"/>
      <c r="AA443" s="14"/>
      <c r="AB443" s="23"/>
      <c r="AC443" s="24"/>
      <c r="AD443" s="24"/>
      <c r="AE443" s="24"/>
      <c r="AF443" s="14"/>
      <c r="AG443" s="14"/>
      <c r="AH443" s="14">
        <v>6</v>
      </c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14"/>
      <c r="CE443" s="14"/>
      <c r="CF443" s="14"/>
      <c r="CG443" s="14"/>
      <c r="CH443" s="14"/>
      <c r="CI443" s="14"/>
      <c r="CJ443" s="14"/>
      <c r="CK443" s="14"/>
      <c r="CL443" s="14"/>
      <c r="CM443" s="14"/>
      <c r="CN443" s="14"/>
      <c r="CO443" s="14"/>
      <c r="CP443" s="14"/>
      <c r="CQ443" s="14"/>
      <c r="CR443" s="14"/>
      <c r="CS443" s="14"/>
      <c r="CT443" s="14"/>
      <c r="CU443" s="14"/>
      <c r="CV443" s="14"/>
      <c r="CW443" s="14"/>
      <c r="CX443" s="14"/>
      <c r="CY443" s="14"/>
      <c r="CZ443" s="14"/>
      <c r="DA443" s="14"/>
      <c r="DB443" s="14"/>
      <c r="DC443" s="14"/>
      <c r="DD443" s="14"/>
      <c r="DE443" s="14"/>
      <c r="DF443" s="14"/>
      <c r="DG443" s="14"/>
      <c r="DH443" s="14"/>
      <c r="DI443" s="14"/>
      <c r="DJ443" s="14"/>
      <c r="DK443" s="14"/>
      <c r="DL443" s="14"/>
      <c r="DM443" s="14"/>
      <c r="DN443" s="14"/>
      <c r="DO443" s="14"/>
      <c r="DP443" s="55">
        <v>0</v>
      </c>
      <c r="DQ443" s="46">
        <v>1</v>
      </c>
      <c r="DR443" s="19">
        <v>1</v>
      </c>
      <c r="DS443" s="43">
        <f>PRODUCT(Таблица1[[#This Row],[РЕЙТИНГ НТЛ]:[РЕГ НТЛ]])</f>
        <v>1</v>
      </c>
      <c r="DT443" s="74">
        <f>SUM(Таблица1[[#This Row],[РЕЙТИНГ DPT]:[РЕЙТИНГ НТЛ]])</f>
        <v>1</v>
      </c>
    </row>
    <row r="444" spans="1:124" x14ac:dyDescent="0.25">
      <c r="A444" s="13">
        <v>47</v>
      </c>
      <c r="B444" s="14" t="s">
        <v>253</v>
      </c>
      <c r="C444" s="18" t="s">
        <v>104</v>
      </c>
      <c r="D444" s="14" t="s">
        <v>105</v>
      </c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>
        <v>7</v>
      </c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  <c r="CF444" s="14"/>
      <c r="CG444" s="14"/>
      <c r="CH444" s="14"/>
      <c r="CI444" s="14"/>
      <c r="CJ444" s="14"/>
      <c r="CK444" s="14"/>
      <c r="CL444" s="14"/>
      <c r="CM444" s="14"/>
      <c r="CN444" s="14"/>
      <c r="CO444" s="14"/>
      <c r="CP444" s="14"/>
      <c r="CQ444" s="14"/>
      <c r="CR444" s="14"/>
      <c r="CS444" s="14"/>
      <c r="CT444" s="14"/>
      <c r="CU444" s="14"/>
      <c r="CV444" s="14"/>
      <c r="CW444" s="14"/>
      <c r="CX444" s="14"/>
      <c r="CY444" s="14"/>
      <c r="CZ444" s="14"/>
      <c r="DA444" s="14"/>
      <c r="DB444" s="14"/>
      <c r="DC444" s="14"/>
      <c r="DD444" s="14"/>
      <c r="DE444" s="14"/>
      <c r="DF444" s="14"/>
      <c r="DG444" s="14"/>
      <c r="DH444" s="14"/>
      <c r="DI444" s="14"/>
      <c r="DJ444" s="14"/>
      <c r="DK444" s="14"/>
      <c r="DL444" s="14"/>
      <c r="DM444" s="14"/>
      <c r="DN444" s="14"/>
      <c r="DO444" s="14"/>
      <c r="DP444" s="55">
        <v>0</v>
      </c>
      <c r="DQ444" s="66">
        <v>0</v>
      </c>
      <c r="DR444" s="19">
        <v>1</v>
      </c>
      <c r="DS444" s="43">
        <f>PRODUCT(Таблица1[[#This Row],[РЕЙТИНГ НТЛ]:[РЕГ НТЛ]])</f>
        <v>0</v>
      </c>
      <c r="DT444" s="74">
        <f>SUM(Таблица1[[#This Row],[РЕЙТИНГ DPT]:[РЕЙТИНГ НТЛ]])</f>
        <v>0</v>
      </c>
    </row>
    <row r="445" spans="1:124" x14ac:dyDescent="0.25">
      <c r="A445" s="13">
        <v>31</v>
      </c>
      <c r="B445" s="14" t="s">
        <v>252</v>
      </c>
      <c r="C445" s="18" t="s">
        <v>104</v>
      </c>
      <c r="D445" s="14" t="s">
        <v>105</v>
      </c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>
        <v>10</v>
      </c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  <c r="CF445" s="14"/>
      <c r="CG445" s="14"/>
      <c r="CH445" s="14"/>
      <c r="CI445" s="14"/>
      <c r="CJ445" s="14"/>
      <c r="CK445" s="14"/>
      <c r="CL445" s="14"/>
      <c r="CM445" s="14"/>
      <c r="CN445" s="14"/>
      <c r="CO445" s="14"/>
      <c r="CP445" s="14"/>
      <c r="CQ445" s="14"/>
      <c r="CR445" s="14"/>
      <c r="CS445" s="14"/>
      <c r="CT445" s="14"/>
      <c r="CU445" s="14"/>
      <c r="CV445" s="14"/>
      <c r="CW445" s="14"/>
      <c r="CX445" s="14"/>
      <c r="CY445" s="14"/>
      <c r="CZ445" s="14"/>
      <c r="DA445" s="14"/>
      <c r="DB445" s="14"/>
      <c r="DC445" s="14"/>
      <c r="DD445" s="14"/>
      <c r="DE445" s="14"/>
      <c r="DF445" s="14"/>
      <c r="DG445" s="14"/>
      <c r="DH445" s="14"/>
      <c r="DI445" s="14"/>
      <c r="DJ445" s="14"/>
      <c r="DK445" s="14"/>
      <c r="DL445" s="14"/>
      <c r="DM445" s="14"/>
      <c r="DN445" s="14"/>
      <c r="DO445" s="14"/>
      <c r="DP445" s="55">
        <v>0</v>
      </c>
      <c r="DQ445" s="66">
        <v>0</v>
      </c>
      <c r="DR445" s="19">
        <v>1</v>
      </c>
      <c r="DS445" s="43">
        <f>PRODUCT(Таблица1[[#This Row],[РЕЙТИНГ НТЛ]:[РЕГ НТЛ]])</f>
        <v>0</v>
      </c>
      <c r="DT445" s="74">
        <f>SUM(Таблица1[[#This Row],[РЕЙТИНГ DPT]:[РЕЙТИНГ НТЛ]])</f>
        <v>0</v>
      </c>
    </row>
    <row r="446" spans="1:124" x14ac:dyDescent="0.25">
      <c r="A446" s="21">
        <v>35</v>
      </c>
      <c r="B446" s="18" t="s">
        <v>245</v>
      </c>
      <c r="C446" s="18" t="s">
        <v>102</v>
      </c>
      <c r="D446" s="18" t="s">
        <v>103</v>
      </c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 t="s">
        <v>173</v>
      </c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  <c r="AW446" s="18"/>
      <c r="AX446" s="18"/>
      <c r="AY446" s="18"/>
      <c r="AZ446" s="18"/>
      <c r="BA446" s="18"/>
      <c r="BB446" s="18"/>
      <c r="BC446" s="18"/>
      <c r="BD446" s="18"/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18"/>
      <c r="CF446" s="18"/>
      <c r="CG446" s="18"/>
      <c r="CH446" s="18"/>
      <c r="CI446" s="18"/>
      <c r="CJ446" s="18"/>
      <c r="CK446" s="18"/>
      <c r="CL446" s="18"/>
      <c r="CM446" s="18"/>
      <c r="CN446" s="18"/>
      <c r="CO446" s="18"/>
      <c r="CP446" s="18"/>
      <c r="CQ446" s="18"/>
      <c r="CR446" s="18"/>
      <c r="CS446" s="18"/>
      <c r="CT446" s="18"/>
      <c r="CU446" s="18"/>
      <c r="CV446" s="18"/>
      <c r="CW446" s="18"/>
      <c r="CX446" s="18"/>
      <c r="CY446" s="18"/>
      <c r="CZ446" s="18"/>
      <c r="DA446" s="18"/>
      <c r="DB446" s="18"/>
      <c r="DC446" s="18"/>
      <c r="DD446" s="18"/>
      <c r="DE446" s="18"/>
      <c r="DF446" s="18"/>
      <c r="DG446" s="18"/>
      <c r="DH446" s="18"/>
      <c r="DI446" s="18"/>
      <c r="DJ446" s="18"/>
      <c r="DK446" s="18"/>
      <c r="DL446" s="18"/>
      <c r="DM446" s="18"/>
      <c r="DN446" s="18"/>
      <c r="DO446" s="18"/>
      <c r="DP446" s="55">
        <v>0</v>
      </c>
      <c r="DQ446" s="66">
        <v>0</v>
      </c>
      <c r="DR446" s="35">
        <v>1</v>
      </c>
      <c r="DS446" s="44">
        <f>PRODUCT(Таблица1[[#This Row],[РЕЙТИНГ НТЛ]:[РЕГ НТЛ]])</f>
        <v>0</v>
      </c>
      <c r="DT446" s="74">
        <f>SUM(Таблица1[[#This Row],[РЕЙТИНГ DPT]:[РЕЙТИНГ НТЛ]])</f>
        <v>0</v>
      </c>
    </row>
    <row r="447" spans="1:124" x14ac:dyDescent="0.25">
      <c r="A447" s="13">
        <v>7</v>
      </c>
      <c r="B447" s="18" t="s">
        <v>235</v>
      </c>
      <c r="C447" s="18" t="s">
        <v>106</v>
      </c>
      <c r="D447" s="14" t="s">
        <v>114</v>
      </c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 t="s">
        <v>173</v>
      </c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  <c r="CF447" s="14"/>
      <c r="CG447" s="14"/>
      <c r="CH447" s="14"/>
      <c r="CI447" s="14"/>
      <c r="CJ447" s="14"/>
      <c r="CK447" s="14"/>
      <c r="CL447" s="14"/>
      <c r="CM447" s="14"/>
      <c r="CN447" s="14"/>
      <c r="CO447" s="14"/>
      <c r="CP447" s="14"/>
      <c r="CQ447" s="14"/>
      <c r="CR447" s="14"/>
      <c r="CS447" s="14"/>
      <c r="CT447" s="14"/>
      <c r="CU447" s="14"/>
      <c r="CV447" s="14"/>
      <c r="CW447" s="14"/>
      <c r="CX447" s="14"/>
      <c r="CY447" s="14"/>
      <c r="CZ447" s="14"/>
      <c r="DA447" s="14"/>
      <c r="DB447" s="14"/>
      <c r="DC447" s="14"/>
      <c r="DD447" s="14"/>
      <c r="DE447" s="14"/>
      <c r="DF447" s="14"/>
      <c r="DG447" s="14"/>
      <c r="DH447" s="14"/>
      <c r="DI447" s="14"/>
      <c r="DJ447" s="14"/>
      <c r="DK447" s="14"/>
      <c r="DL447" s="14"/>
      <c r="DM447" s="14"/>
      <c r="DN447" s="14"/>
      <c r="DO447" s="14"/>
      <c r="DP447" s="55">
        <v>0</v>
      </c>
      <c r="DQ447" s="66">
        <v>0</v>
      </c>
      <c r="DR447" s="19">
        <v>1</v>
      </c>
      <c r="DS447" s="43">
        <f>PRODUCT(Таблица1[[#This Row],[РЕЙТИНГ НТЛ]:[РЕГ НТЛ]])</f>
        <v>0</v>
      </c>
      <c r="DT447" s="74">
        <f>SUM(Таблица1[[#This Row],[РЕЙТИНГ DPT]:[РЕЙТИНГ НТЛ]])</f>
        <v>0</v>
      </c>
    </row>
    <row r="448" spans="1:124" x14ac:dyDescent="0.25">
      <c r="A448" s="13">
        <v>39</v>
      </c>
      <c r="B448" s="18" t="s">
        <v>255</v>
      </c>
      <c r="C448" s="18" t="s">
        <v>156</v>
      </c>
      <c r="D448" s="14" t="s">
        <v>151</v>
      </c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 t="s">
        <v>173</v>
      </c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  <c r="CF448" s="14"/>
      <c r="CG448" s="14"/>
      <c r="CH448" s="14"/>
      <c r="CI448" s="14"/>
      <c r="CJ448" s="14"/>
      <c r="CK448" s="14"/>
      <c r="CL448" s="14"/>
      <c r="CM448" s="14"/>
      <c r="CN448" s="14"/>
      <c r="CO448" s="14"/>
      <c r="CP448" s="14"/>
      <c r="CQ448" s="14"/>
      <c r="CR448" s="14"/>
      <c r="CS448" s="14"/>
      <c r="CT448" s="14"/>
      <c r="CU448" s="14"/>
      <c r="CV448" s="14"/>
      <c r="CW448" s="14"/>
      <c r="CX448" s="14"/>
      <c r="CY448" s="14"/>
      <c r="CZ448" s="14"/>
      <c r="DA448" s="14"/>
      <c r="DB448" s="14"/>
      <c r="DC448" s="14"/>
      <c r="DD448" s="14"/>
      <c r="DE448" s="14"/>
      <c r="DF448" s="14"/>
      <c r="DG448" s="14"/>
      <c r="DH448" s="14"/>
      <c r="DI448" s="14"/>
      <c r="DJ448" s="14"/>
      <c r="DK448" s="14"/>
      <c r="DL448" s="14"/>
      <c r="DM448" s="14"/>
      <c r="DN448" s="14"/>
      <c r="DO448" s="14"/>
      <c r="DP448" s="55">
        <v>0</v>
      </c>
      <c r="DQ448" s="66">
        <v>0</v>
      </c>
      <c r="DR448" s="19">
        <v>0</v>
      </c>
      <c r="DS448" s="43">
        <f>PRODUCT(Таблица1[[#This Row],[РЕЙТИНГ НТЛ]:[РЕГ НТЛ]])</f>
        <v>0</v>
      </c>
      <c r="DT448" s="74">
        <f>SUM(Таблица1[[#This Row],[РЕЙТИНГ DPT]:[РЕЙТИНГ НТЛ]])</f>
        <v>0</v>
      </c>
    </row>
    <row r="449" spans="1:124" x14ac:dyDescent="0.25">
      <c r="A449" s="13">
        <v>33</v>
      </c>
      <c r="B449" s="14" t="s">
        <v>278</v>
      </c>
      <c r="C449" s="18" t="s">
        <v>102</v>
      </c>
      <c r="D449" s="14" t="s">
        <v>103</v>
      </c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 t="s">
        <v>184</v>
      </c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  <c r="CF449" s="14"/>
      <c r="CG449" s="14"/>
      <c r="CH449" s="14"/>
      <c r="CI449" s="14"/>
      <c r="CJ449" s="14"/>
      <c r="CK449" s="14"/>
      <c r="CL449" s="14"/>
      <c r="CM449" s="14"/>
      <c r="CN449" s="14"/>
      <c r="CO449" s="14"/>
      <c r="CP449" s="14"/>
      <c r="CQ449" s="14"/>
      <c r="CR449" s="14"/>
      <c r="CS449" s="14"/>
      <c r="CT449" s="14"/>
      <c r="CU449" s="14"/>
      <c r="CV449" s="14"/>
      <c r="CW449" s="14"/>
      <c r="CX449" s="14"/>
      <c r="CY449" s="14"/>
      <c r="CZ449" s="14"/>
      <c r="DA449" s="14"/>
      <c r="DB449" s="14"/>
      <c r="DC449" s="14"/>
      <c r="DD449" s="14"/>
      <c r="DE449" s="14"/>
      <c r="DF449" s="14"/>
      <c r="DG449" s="14"/>
      <c r="DH449" s="14"/>
      <c r="DI449" s="14"/>
      <c r="DJ449" s="14"/>
      <c r="DK449" s="14"/>
      <c r="DL449" s="14"/>
      <c r="DM449" s="14"/>
      <c r="DN449" s="14"/>
      <c r="DO449" s="14"/>
      <c r="DP449" s="55">
        <v>0</v>
      </c>
      <c r="DQ449" s="66">
        <v>0</v>
      </c>
      <c r="DR449" s="19">
        <v>1</v>
      </c>
      <c r="DS449" s="43">
        <f>PRODUCT(Таблица1[[#This Row],[РЕЙТИНГ НТЛ]:[РЕГ НТЛ]])</f>
        <v>0</v>
      </c>
      <c r="DT449" s="74">
        <f>SUM(Таблица1[[#This Row],[РЕЙТИНГ DPT]:[РЕЙТИНГ НТЛ]])</f>
        <v>0</v>
      </c>
    </row>
    <row r="450" spans="1:124" x14ac:dyDescent="0.25">
      <c r="A450" s="13">
        <v>5</v>
      </c>
      <c r="B450" s="14" t="s">
        <v>260</v>
      </c>
      <c r="C450" s="18" t="s">
        <v>102</v>
      </c>
      <c r="D450" s="14" t="s">
        <v>103</v>
      </c>
      <c r="E450" s="25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 t="s">
        <v>184</v>
      </c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  <c r="CF450" s="14"/>
      <c r="CG450" s="14"/>
      <c r="CH450" s="14"/>
      <c r="CI450" s="14"/>
      <c r="CJ450" s="14"/>
      <c r="CK450" s="14"/>
      <c r="CL450" s="14"/>
      <c r="CM450" s="14"/>
      <c r="CN450" s="14"/>
      <c r="CO450" s="14"/>
      <c r="CP450" s="14"/>
      <c r="CQ450" s="14"/>
      <c r="CR450" s="14"/>
      <c r="CS450" s="14"/>
      <c r="CT450" s="14"/>
      <c r="CU450" s="14"/>
      <c r="CV450" s="14"/>
      <c r="CW450" s="14"/>
      <c r="CX450" s="14"/>
      <c r="CY450" s="14"/>
      <c r="CZ450" s="14"/>
      <c r="DA450" s="14"/>
      <c r="DB450" s="14"/>
      <c r="DC450" s="14"/>
      <c r="DD450" s="14"/>
      <c r="DE450" s="14"/>
      <c r="DF450" s="14"/>
      <c r="DG450" s="14"/>
      <c r="DH450" s="14"/>
      <c r="DI450" s="14"/>
      <c r="DJ450" s="14"/>
      <c r="DK450" s="14"/>
      <c r="DL450" s="14"/>
      <c r="DM450" s="14"/>
      <c r="DN450" s="14"/>
      <c r="DO450" s="14"/>
      <c r="DP450" s="55">
        <v>0</v>
      </c>
      <c r="DQ450" s="66">
        <v>0</v>
      </c>
      <c r="DR450" s="19">
        <v>1</v>
      </c>
      <c r="DS450" s="43">
        <f>PRODUCT(Таблица1[[#This Row],[РЕЙТИНГ НТЛ]:[РЕГ НТЛ]])</f>
        <v>0</v>
      </c>
      <c r="DT450" s="74">
        <f>SUM(Таблица1[[#This Row],[РЕЙТИНГ DPT]:[РЕЙТИНГ НТЛ]])</f>
        <v>0</v>
      </c>
    </row>
    <row r="451" spans="1:124" x14ac:dyDescent="0.25">
      <c r="A451" s="21">
        <v>74</v>
      </c>
      <c r="B451" s="18" t="s">
        <v>256</v>
      </c>
      <c r="C451" s="18" t="s">
        <v>104</v>
      </c>
      <c r="D451" s="18" t="s">
        <v>105</v>
      </c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 t="s">
        <v>184</v>
      </c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/>
      <c r="AW451" s="18"/>
      <c r="AX451" s="18"/>
      <c r="AY451" s="18"/>
      <c r="AZ451" s="18"/>
      <c r="BA451" s="18"/>
      <c r="BB451" s="18"/>
      <c r="BC451" s="18"/>
      <c r="BD451" s="18"/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18"/>
      <c r="CF451" s="18"/>
      <c r="CG451" s="18"/>
      <c r="CH451" s="18"/>
      <c r="CI451" s="18"/>
      <c r="CJ451" s="18"/>
      <c r="CK451" s="18"/>
      <c r="CL451" s="18"/>
      <c r="CM451" s="18"/>
      <c r="CN451" s="18"/>
      <c r="CO451" s="18"/>
      <c r="CP451" s="18"/>
      <c r="CQ451" s="18"/>
      <c r="CR451" s="18"/>
      <c r="CS451" s="18"/>
      <c r="CT451" s="18"/>
      <c r="CU451" s="18"/>
      <c r="CV451" s="18"/>
      <c r="CW451" s="18"/>
      <c r="CX451" s="18"/>
      <c r="CY451" s="18"/>
      <c r="CZ451" s="18"/>
      <c r="DA451" s="18"/>
      <c r="DB451" s="18"/>
      <c r="DC451" s="18"/>
      <c r="DD451" s="18"/>
      <c r="DE451" s="18"/>
      <c r="DF451" s="18"/>
      <c r="DG451" s="18"/>
      <c r="DH451" s="18"/>
      <c r="DI451" s="18"/>
      <c r="DJ451" s="18"/>
      <c r="DK451" s="18"/>
      <c r="DL451" s="18"/>
      <c r="DM451" s="18"/>
      <c r="DN451" s="18"/>
      <c r="DO451" s="18"/>
      <c r="DP451" s="55">
        <v>0</v>
      </c>
      <c r="DQ451" s="66">
        <v>0</v>
      </c>
      <c r="DR451" s="19">
        <v>1</v>
      </c>
      <c r="DS451" s="44">
        <f>PRODUCT(Таблица1[[#This Row],[РЕЙТИНГ НТЛ]:[РЕГ НТЛ]])</f>
        <v>0</v>
      </c>
      <c r="DT451" s="74">
        <f>SUM(Таблица1[[#This Row],[РЕЙТИНГ DPT]:[РЕЙТИНГ НТЛ]])</f>
        <v>0</v>
      </c>
    </row>
    <row r="452" spans="1:124" x14ac:dyDescent="0.25">
      <c r="A452" s="13">
        <v>45</v>
      </c>
      <c r="B452" s="14" t="s">
        <v>240</v>
      </c>
      <c r="C452" s="18" t="s">
        <v>104</v>
      </c>
      <c r="D452" s="14" t="s">
        <v>105</v>
      </c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20"/>
      <c r="AH452" s="20" t="s">
        <v>152</v>
      </c>
      <c r="AI452" s="20"/>
      <c r="AJ452" s="20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  <c r="CF452" s="14"/>
      <c r="CG452" s="14"/>
      <c r="CH452" s="14"/>
      <c r="CI452" s="14"/>
      <c r="CJ452" s="14"/>
      <c r="CK452" s="14"/>
      <c r="CL452" s="14"/>
      <c r="CM452" s="14"/>
      <c r="CN452" s="14"/>
      <c r="CO452" s="14"/>
      <c r="CP452" s="14"/>
      <c r="CQ452" s="14"/>
      <c r="CR452" s="14"/>
      <c r="CS452" s="14"/>
      <c r="CT452" s="14"/>
      <c r="CU452" s="14"/>
      <c r="CV452" s="14"/>
      <c r="CW452" s="14"/>
      <c r="CX452" s="14"/>
      <c r="CY452" s="14"/>
      <c r="CZ452" s="14"/>
      <c r="DA452" s="14"/>
      <c r="DB452" s="14"/>
      <c r="DC452" s="14"/>
      <c r="DD452" s="14"/>
      <c r="DE452" s="14"/>
      <c r="DF452" s="14"/>
      <c r="DG452" s="14"/>
      <c r="DH452" s="14"/>
      <c r="DI452" s="14"/>
      <c r="DJ452" s="14"/>
      <c r="DK452" s="14"/>
      <c r="DL452" s="14"/>
      <c r="DM452" s="14"/>
      <c r="DN452" s="14"/>
      <c r="DO452" s="14"/>
      <c r="DP452" s="55">
        <v>0</v>
      </c>
      <c r="DQ452" s="66">
        <v>0</v>
      </c>
      <c r="DR452" s="19">
        <v>1</v>
      </c>
      <c r="DS452" s="43">
        <f>PRODUCT(Таблица1[[#This Row],[РЕЙТИНГ НТЛ]:[РЕГ НТЛ]])</f>
        <v>0</v>
      </c>
      <c r="DT452" s="74">
        <f>SUM(Таблица1[[#This Row],[РЕЙТИНГ DPT]:[РЕЙТИНГ НТЛ]])</f>
        <v>0</v>
      </c>
    </row>
    <row r="453" spans="1:124" x14ac:dyDescent="0.25">
      <c r="A453" s="21">
        <v>3</v>
      </c>
      <c r="B453" s="18" t="s">
        <v>244</v>
      </c>
      <c r="C453" s="18" t="s">
        <v>153</v>
      </c>
      <c r="D453" s="18" t="s">
        <v>145</v>
      </c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 t="s">
        <v>152</v>
      </c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  <c r="AV453" s="18"/>
      <c r="AW453" s="18"/>
      <c r="AX453" s="18"/>
      <c r="AY453" s="18"/>
      <c r="AZ453" s="18"/>
      <c r="BA453" s="18"/>
      <c r="BB453" s="18"/>
      <c r="BC453" s="18"/>
      <c r="BD453" s="18"/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E453" s="18"/>
      <c r="CF453" s="18"/>
      <c r="CG453" s="18"/>
      <c r="CH453" s="18"/>
      <c r="CI453" s="18"/>
      <c r="CJ453" s="18"/>
      <c r="CK453" s="18"/>
      <c r="CL453" s="18"/>
      <c r="CM453" s="18"/>
      <c r="CN453" s="18"/>
      <c r="CO453" s="18"/>
      <c r="CP453" s="18"/>
      <c r="CQ453" s="18"/>
      <c r="CR453" s="18"/>
      <c r="CS453" s="18"/>
      <c r="CT453" s="18"/>
      <c r="CU453" s="18"/>
      <c r="CV453" s="18"/>
      <c r="CW453" s="18"/>
      <c r="CX453" s="18"/>
      <c r="CY453" s="18"/>
      <c r="CZ453" s="18"/>
      <c r="DA453" s="18"/>
      <c r="DB453" s="18"/>
      <c r="DC453" s="18"/>
      <c r="DD453" s="18"/>
      <c r="DE453" s="18"/>
      <c r="DF453" s="18"/>
      <c r="DG453" s="18"/>
      <c r="DH453" s="18"/>
      <c r="DI453" s="18"/>
      <c r="DJ453" s="18"/>
      <c r="DK453" s="18"/>
      <c r="DL453" s="18"/>
      <c r="DM453" s="18"/>
      <c r="DN453" s="18"/>
      <c r="DO453" s="18"/>
      <c r="DP453" s="55">
        <v>0</v>
      </c>
      <c r="DQ453" s="66">
        <v>0</v>
      </c>
      <c r="DR453" s="19">
        <v>0</v>
      </c>
      <c r="DS453" s="44">
        <f>PRODUCT(Таблица1[[#This Row],[РЕЙТИНГ НТЛ]:[РЕГ НТЛ]])</f>
        <v>0</v>
      </c>
      <c r="DT453" s="74">
        <f>SUM(Таблица1[[#This Row],[РЕЙТИНГ DPT]:[РЕЙТИНГ НТЛ]])</f>
        <v>0</v>
      </c>
    </row>
    <row r="454" spans="1:124" x14ac:dyDescent="0.25">
      <c r="A454" s="13">
        <v>45</v>
      </c>
      <c r="B454" s="14" t="s">
        <v>430</v>
      </c>
      <c r="C454" s="18" t="s">
        <v>104</v>
      </c>
      <c r="D454" s="14" t="s">
        <v>105</v>
      </c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>
        <v>1</v>
      </c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  <c r="CF454" s="14"/>
      <c r="CG454" s="14"/>
      <c r="CH454" s="14"/>
      <c r="CI454" s="14"/>
      <c r="CJ454" s="14"/>
      <c r="CK454" s="14"/>
      <c r="CL454" s="14"/>
      <c r="CM454" s="14"/>
      <c r="CN454" s="14"/>
      <c r="CO454" s="14"/>
      <c r="CP454" s="14"/>
      <c r="CQ454" s="14"/>
      <c r="CR454" s="14"/>
      <c r="CS454" s="14"/>
      <c r="CT454" s="14"/>
      <c r="CU454" s="14"/>
      <c r="CV454" s="14"/>
      <c r="CW454" s="14"/>
      <c r="CX454" s="14"/>
      <c r="CY454" s="14"/>
      <c r="CZ454" s="14"/>
      <c r="DA454" s="14"/>
      <c r="DB454" s="14"/>
      <c r="DC454" s="14"/>
      <c r="DD454" s="14"/>
      <c r="DE454" s="14"/>
      <c r="DF454" s="14"/>
      <c r="DG454" s="14"/>
      <c r="DH454" s="14"/>
      <c r="DI454" s="14"/>
      <c r="DJ454" s="14"/>
      <c r="DK454" s="14"/>
      <c r="DL454" s="14"/>
      <c r="DM454" s="14"/>
      <c r="DN454" s="14"/>
      <c r="DO454" s="14"/>
      <c r="DP454" s="55">
        <v>0</v>
      </c>
      <c r="DQ454" s="49">
        <v>6</v>
      </c>
      <c r="DR454" s="19">
        <v>1</v>
      </c>
      <c r="DS454" s="43">
        <f>PRODUCT(Таблица1[[#This Row],[РЕЙТИНГ НТЛ]:[РЕГ НТЛ]])</f>
        <v>6</v>
      </c>
      <c r="DT454" s="74">
        <f>SUM(Таблица1[[#This Row],[РЕЙТИНГ DPT]:[РЕЙТИНГ НТЛ]])</f>
        <v>6</v>
      </c>
    </row>
    <row r="455" spans="1:124" x14ac:dyDescent="0.25">
      <c r="A455" s="13">
        <v>47</v>
      </c>
      <c r="B455" s="14" t="s">
        <v>222</v>
      </c>
      <c r="C455" s="18" t="s">
        <v>104</v>
      </c>
      <c r="D455" s="14" t="s">
        <v>105</v>
      </c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>
        <v>2</v>
      </c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  <c r="CF455" s="14"/>
      <c r="CG455" s="14"/>
      <c r="CH455" s="14"/>
      <c r="CI455" s="14"/>
      <c r="CJ455" s="14"/>
      <c r="CK455" s="14"/>
      <c r="CL455" s="14"/>
      <c r="CM455" s="14"/>
      <c r="CN455" s="14"/>
      <c r="CO455" s="14"/>
      <c r="CP455" s="14"/>
      <c r="CQ455" s="14"/>
      <c r="CR455" s="14"/>
      <c r="CS455" s="14"/>
      <c r="CT455" s="14"/>
      <c r="CU455" s="14"/>
      <c r="CV455" s="14"/>
      <c r="CW455" s="14"/>
      <c r="CX455" s="14"/>
      <c r="CY455" s="14"/>
      <c r="CZ455" s="14"/>
      <c r="DA455" s="14"/>
      <c r="DB455" s="14"/>
      <c r="DC455" s="14"/>
      <c r="DD455" s="14"/>
      <c r="DE455" s="14"/>
      <c r="DF455" s="14"/>
      <c r="DG455" s="14"/>
      <c r="DH455" s="14"/>
      <c r="DI455" s="14"/>
      <c r="DJ455" s="14"/>
      <c r="DK455" s="14"/>
      <c r="DL455" s="14"/>
      <c r="DM455" s="14"/>
      <c r="DN455" s="14"/>
      <c r="DO455" s="14"/>
      <c r="DP455" s="55">
        <v>0</v>
      </c>
      <c r="DQ455" s="46">
        <v>4</v>
      </c>
      <c r="DR455" s="19">
        <v>1</v>
      </c>
      <c r="DS455" s="43">
        <f>PRODUCT(Таблица1[[#This Row],[РЕЙТИНГ НТЛ]:[РЕГ НТЛ]])</f>
        <v>4</v>
      </c>
      <c r="DT455" s="74">
        <f>SUM(Таблица1[[#This Row],[РЕЙТИНГ DPT]:[РЕЙТИНГ НТЛ]])</f>
        <v>4</v>
      </c>
    </row>
    <row r="456" spans="1:124" x14ac:dyDescent="0.25">
      <c r="A456" s="13">
        <v>66</v>
      </c>
      <c r="B456" s="14" t="s">
        <v>223</v>
      </c>
      <c r="C456" s="18" t="s">
        <v>102</v>
      </c>
      <c r="D456" s="14" t="s">
        <v>103</v>
      </c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>
        <v>3</v>
      </c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  <c r="CF456" s="14"/>
      <c r="CG456" s="14"/>
      <c r="CH456" s="14"/>
      <c r="CI456" s="14"/>
      <c r="CJ456" s="14"/>
      <c r="CK456" s="14"/>
      <c r="CL456" s="14"/>
      <c r="CM456" s="14"/>
      <c r="CN456" s="14"/>
      <c r="CO456" s="14"/>
      <c r="CP456" s="14"/>
      <c r="CQ456" s="14"/>
      <c r="CR456" s="14"/>
      <c r="CS456" s="14"/>
      <c r="CT456" s="14"/>
      <c r="CU456" s="14"/>
      <c r="CV456" s="14"/>
      <c r="CW456" s="14"/>
      <c r="CX456" s="14"/>
      <c r="CY456" s="14"/>
      <c r="CZ456" s="14"/>
      <c r="DA456" s="14"/>
      <c r="DB456" s="14"/>
      <c r="DC456" s="14"/>
      <c r="DD456" s="14"/>
      <c r="DE456" s="14"/>
      <c r="DF456" s="14"/>
      <c r="DG456" s="14"/>
      <c r="DH456" s="14"/>
      <c r="DI456" s="14"/>
      <c r="DJ456" s="14"/>
      <c r="DK456" s="14"/>
      <c r="DL456" s="14"/>
      <c r="DM456" s="14"/>
      <c r="DN456" s="14"/>
      <c r="DO456" s="14"/>
      <c r="DP456" s="55">
        <v>0</v>
      </c>
      <c r="DQ456" s="46">
        <v>4</v>
      </c>
      <c r="DR456" s="35">
        <v>1</v>
      </c>
      <c r="DS456" s="43">
        <f>PRODUCT(Таблица1[[#This Row],[РЕЙТИНГ НТЛ]:[РЕГ НТЛ]])</f>
        <v>4</v>
      </c>
      <c r="DT456" s="74">
        <f>SUM(Таблица1[[#This Row],[РЕЙТИНГ DPT]:[РЕЙТИНГ НТЛ]])</f>
        <v>4</v>
      </c>
    </row>
    <row r="457" spans="1:124" x14ac:dyDescent="0.25">
      <c r="A457" s="13">
        <v>234</v>
      </c>
      <c r="B457" s="14" t="s">
        <v>226</v>
      </c>
      <c r="C457" s="18" t="s">
        <v>106</v>
      </c>
      <c r="D457" s="14" t="s">
        <v>119</v>
      </c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>
        <v>4</v>
      </c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  <c r="CF457" s="14"/>
      <c r="CG457" s="14"/>
      <c r="CH457" s="14"/>
      <c r="CI457" s="14"/>
      <c r="CJ457" s="14"/>
      <c r="CK457" s="14"/>
      <c r="CL457" s="14"/>
      <c r="CM457" s="14"/>
      <c r="CN457" s="14"/>
      <c r="CO457" s="14"/>
      <c r="CP457" s="14"/>
      <c r="CQ457" s="14"/>
      <c r="CR457" s="14"/>
      <c r="CS457" s="14"/>
      <c r="CT457" s="14"/>
      <c r="CU457" s="14"/>
      <c r="CV457" s="14"/>
      <c r="CW457" s="14"/>
      <c r="CX457" s="14"/>
      <c r="CY457" s="14"/>
      <c r="CZ457" s="14"/>
      <c r="DA457" s="14"/>
      <c r="DB457" s="14"/>
      <c r="DC457" s="14"/>
      <c r="DD457" s="14"/>
      <c r="DE457" s="14"/>
      <c r="DF457" s="14"/>
      <c r="DG457" s="14"/>
      <c r="DH457" s="14"/>
      <c r="DI457" s="14"/>
      <c r="DJ457" s="14"/>
      <c r="DK457" s="14"/>
      <c r="DL457" s="14"/>
      <c r="DM457" s="14"/>
      <c r="DN457" s="14"/>
      <c r="DO457" s="14"/>
      <c r="DP457" s="55">
        <v>0</v>
      </c>
      <c r="DQ457" s="46">
        <v>2</v>
      </c>
      <c r="DR457" s="19">
        <v>1</v>
      </c>
      <c r="DS457" s="43">
        <f>PRODUCT(Таблица1[[#This Row],[РЕЙТИНГ НТЛ]:[РЕГ НТЛ]])</f>
        <v>2</v>
      </c>
      <c r="DT457" s="74">
        <f>SUM(Таблица1[[#This Row],[РЕЙТИНГ DPT]:[РЕЙТИНГ НТЛ]])</f>
        <v>2</v>
      </c>
    </row>
    <row r="458" spans="1:124" x14ac:dyDescent="0.25">
      <c r="A458" s="13">
        <v>41</v>
      </c>
      <c r="B458" s="14" t="s">
        <v>433</v>
      </c>
      <c r="C458" s="18" t="s">
        <v>116</v>
      </c>
      <c r="D458" s="14" t="s">
        <v>117</v>
      </c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>
        <v>5</v>
      </c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  <c r="CF458" s="14"/>
      <c r="CG458" s="14"/>
      <c r="CH458" s="14"/>
      <c r="CI458" s="14"/>
      <c r="CJ458" s="14"/>
      <c r="CK458" s="14"/>
      <c r="CL458" s="14"/>
      <c r="CM458" s="14"/>
      <c r="CN458" s="14"/>
      <c r="CO458" s="14"/>
      <c r="CP458" s="14"/>
      <c r="CQ458" s="14"/>
      <c r="CR458" s="14"/>
      <c r="CS458" s="14"/>
      <c r="CT458" s="14"/>
      <c r="CU458" s="14"/>
      <c r="CV458" s="14"/>
      <c r="CW458" s="14"/>
      <c r="CX458" s="14"/>
      <c r="CY458" s="14"/>
      <c r="CZ458" s="14"/>
      <c r="DA458" s="14"/>
      <c r="DB458" s="14"/>
      <c r="DC458" s="14"/>
      <c r="DD458" s="14"/>
      <c r="DE458" s="14"/>
      <c r="DF458" s="14"/>
      <c r="DG458" s="14"/>
      <c r="DH458" s="14"/>
      <c r="DI458" s="14"/>
      <c r="DJ458" s="14"/>
      <c r="DK458" s="14"/>
      <c r="DL458" s="14"/>
      <c r="DM458" s="14"/>
      <c r="DN458" s="14"/>
      <c r="DO458" s="14"/>
      <c r="DP458" s="55">
        <v>0</v>
      </c>
      <c r="DQ458" s="49">
        <v>2</v>
      </c>
      <c r="DR458" s="19">
        <v>0</v>
      </c>
      <c r="DS458" s="43">
        <f>PRODUCT(Таблица1[[#This Row],[РЕЙТИНГ НТЛ]:[РЕГ НТЛ]])</f>
        <v>0</v>
      </c>
      <c r="DT458" s="74">
        <f>SUM(Таблица1[[#This Row],[РЕЙТИНГ DPT]:[РЕЙТИНГ НТЛ]])</f>
        <v>2</v>
      </c>
    </row>
    <row r="459" spans="1:124" x14ac:dyDescent="0.25">
      <c r="A459" s="21">
        <v>71</v>
      </c>
      <c r="B459" s="14" t="s">
        <v>224</v>
      </c>
      <c r="C459" s="18" t="s">
        <v>106</v>
      </c>
      <c r="D459" s="18" t="s">
        <v>120</v>
      </c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>
        <v>6</v>
      </c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  <c r="AV459" s="18"/>
      <c r="AW459" s="18"/>
      <c r="AX459" s="18"/>
      <c r="AY459" s="18"/>
      <c r="AZ459" s="18"/>
      <c r="BA459" s="18"/>
      <c r="BB459" s="18"/>
      <c r="BC459" s="18"/>
      <c r="BD459" s="18"/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  <c r="CD459" s="18"/>
      <c r="CE459" s="18"/>
      <c r="CF459" s="18"/>
      <c r="CG459" s="18"/>
      <c r="CH459" s="18"/>
      <c r="CI459" s="18"/>
      <c r="CJ459" s="18"/>
      <c r="CK459" s="18"/>
      <c r="CL459" s="18"/>
      <c r="CM459" s="18"/>
      <c r="CN459" s="18"/>
      <c r="CO459" s="18"/>
      <c r="CP459" s="18"/>
      <c r="CQ459" s="18"/>
      <c r="CR459" s="18"/>
      <c r="CS459" s="18"/>
      <c r="CT459" s="18"/>
      <c r="CU459" s="18"/>
      <c r="CV459" s="18"/>
      <c r="CW459" s="18"/>
      <c r="CX459" s="18"/>
      <c r="CY459" s="18"/>
      <c r="CZ459" s="18"/>
      <c r="DA459" s="18"/>
      <c r="DB459" s="18"/>
      <c r="DC459" s="18"/>
      <c r="DD459" s="18"/>
      <c r="DE459" s="18"/>
      <c r="DF459" s="18"/>
      <c r="DG459" s="18"/>
      <c r="DH459" s="18"/>
      <c r="DI459" s="18"/>
      <c r="DJ459" s="18"/>
      <c r="DK459" s="18"/>
      <c r="DL459" s="18"/>
      <c r="DM459" s="18"/>
      <c r="DN459" s="18"/>
      <c r="DO459" s="18"/>
      <c r="DP459" s="55">
        <v>0</v>
      </c>
      <c r="DQ459" s="52">
        <v>2</v>
      </c>
      <c r="DR459" s="19">
        <v>1</v>
      </c>
      <c r="DS459" s="44">
        <f>PRODUCT(Таблица1[[#This Row],[РЕЙТИНГ НТЛ]:[РЕГ НТЛ]])</f>
        <v>2</v>
      </c>
      <c r="DT459" s="74">
        <f>SUM(Таблица1[[#This Row],[РЕЙТИНГ DPT]:[РЕЙТИНГ НТЛ]])</f>
        <v>2</v>
      </c>
    </row>
    <row r="460" spans="1:124" x14ac:dyDescent="0.25">
      <c r="A460" s="13">
        <v>241</v>
      </c>
      <c r="B460" s="14" t="s">
        <v>225</v>
      </c>
      <c r="C460" s="18" t="s">
        <v>156</v>
      </c>
      <c r="D460" s="14" t="s">
        <v>141</v>
      </c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>
        <v>7</v>
      </c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  <c r="CF460" s="14"/>
      <c r="CG460" s="14"/>
      <c r="CH460" s="14"/>
      <c r="CI460" s="14"/>
      <c r="CJ460" s="14"/>
      <c r="CK460" s="14"/>
      <c r="CL460" s="14"/>
      <c r="CM460" s="14"/>
      <c r="CN460" s="14"/>
      <c r="CO460" s="14"/>
      <c r="CP460" s="14"/>
      <c r="CQ460" s="14"/>
      <c r="CR460" s="14"/>
      <c r="CS460" s="14"/>
      <c r="CT460" s="14"/>
      <c r="CU460" s="14"/>
      <c r="CV460" s="14"/>
      <c r="CW460" s="14"/>
      <c r="CX460" s="14"/>
      <c r="CY460" s="14"/>
      <c r="CZ460" s="14"/>
      <c r="DA460" s="14"/>
      <c r="DB460" s="14"/>
      <c r="DC460" s="14"/>
      <c r="DD460" s="14"/>
      <c r="DE460" s="14"/>
      <c r="DF460" s="14"/>
      <c r="DG460" s="14"/>
      <c r="DH460" s="14"/>
      <c r="DI460" s="14"/>
      <c r="DJ460" s="14"/>
      <c r="DK460" s="14"/>
      <c r="DL460" s="14"/>
      <c r="DM460" s="14"/>
      <c r="DN460" s="14"/>
      <c r="DO460" s="14"/>
      <c r="DP460" s="55">
        <v>0</v>
      </c>
      <c r="DQ460" s="66">
        <v>0</v>
      </c>
      <c r="DR460" s="19">
        <v>0</v>
      </c>
      <c r="DS460" s="43">
        <f>PRODUCT(Таблица1[[#This Row],[РЕЙТИНГ НТЛ]:[РЕГ НТЛ]])</f>
        <v>0</v>
      </c>
      <c r="DT460" s="74">
        <f>SUM(Таблица1[[#This Row],[РЕЙТИНГ DPT]:[РЕЙТИНГ НТЛ]])</f>
        <v>0</v>
      </c>
    </row>
    <row r="461" spans="1:124" x14ac:dyDescent="0.25">
      <c r="A461" s="13">
        <v>58</v>
      </c>
      <c r="B461" s="14" t="s">
        <v>435</v>
      </c>
      <c r="C461" s="18" t="s">
        <v>156</v>
      </c>
      <c r="D461" s="14" t="s">
        <v>141</v>
      </c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>
        <v>8</v>
      </c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  <c r="CF461" s="14"/>
      <c r="CG461" s="14"/>
      <c r="CH461" s="14"/>
      <c r="CI461" s="14"/>
      <c r="CJ461" s="14"/>
      <c r="CK461" s="14"/>
      <c r="CL461" s="14"/>
      <c r="CM461" s="14"/>
      <c r="CN461" s="14"/>
      <c r="CO461" s="14"/>
      <c r="CP461" s="14"/>
      <c r="CQ461" s="14"/>
      <c r="CR461" s="14"/>
      <c r="CS461" s="14"/>
      <c r="CT461" s="14"/>
      <c r="CU461" s="14"/>
      <c r="CV461" s="14"/>
      <c r="CW461" s="14"/>
      <c r="CX461" s="14"/>
      <c r="CY461" s="14"/>
      <c r="CZ461" s="14"/>
      <c r="DA461" s="14"/>
      <c r="DB461" s="14"/>
      <c r="DC461" s="14"/>
      <c r="DD461" s="14"/>
      <c r="DE461" s="14"/>
      <c r="DF461" s="14"/>
      <c r="DG461" s="14"/>
      <c r="DH461" s="14"/>
      <c r="DI461" s="14"/>
      <c r="DJ461" s="14"/>
      <c r="DK461" s="14"/>
      <c r="DL461" s="14"/>
      <c r="DM461" s="14"/>
      <c r="DN461" s="14"/>
      <c r="DO461" s="14"/>
      <c r="DP461" s="55">
        <v>0</v>
      </c>
      <c r="DQ461" s="66">
        <v>0</v>
      </c>
      <c r="DR461" s="19">
        <v>0</v>
      </c>
      <c r="DS461" s="43">
        <f>PRODUCT(Таблица1[[#This Row],[РЕЙТИНГ НТЛ]:[РЕГ НТЛ]])</f>
        <v>0</v>
      </c>
      <c r="DT461" s="74">
        <f>SUM(Таблица1[[#This Row],[РЕЙТИНГ DPT]:[РЕЙТИНГ НТЛ]])</f>
        <v>0</v>
      </c>
    </row>
    <row r="462" spans="1:124" x14ac:dyDescent="0.25">
      <c r="A462" s="13">
        <v>28</v>
      </c>
      <c r="B462" s="14" t="s">
        <v>227</v>
      </c>
      <c r="C462" s="18" t="s">
        <v>106</v>
      </c>
      <c r="D462" s="14" t="s">
        <v>114</v>
      </c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>
        <v>9</v>
      </c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  <c r="CF462" s="14"/>
      <c r="CG462" s="14"/>
      <c r="CH462" s="14"/>
      <c r="CI462" s="14"/>
      <c r="CJ462" s="14"/>
      <c r="CK462" s="14"/>
      <c r="CL462" s="14"/>
      <c r="CM462" s="14"/>
      <c r="CN462" s="14"/>
      <c r="CO462" s="14"/>
      <c r="CP462" s="14"/>
      <c r="CQ462" s="14"/>
      <c r="CR462" s="14"/>
      <c r="CS462" s="14"/>
      <c r="CT462" s="14"/>
      <c r="CU462" s="14"/>
      <c r="CV462" s="14"/>
      <c r="CW462" s="14"/>
      <c r="CX462" s="14"/>
      <c r="CY462" s="14"/>
      <c r="CZ462" s="14"/>
      <c r="DA462" s="14"/>
      <c r="DB462" s="14"/>
      <c r="DC462" s="14"/>
      <c r="DD462" s="14"/>
      <c r="DE462" s="14"/>
      <c r="DF462" s="14"/>
      <c r="DG462" s="14"/>
      <c r="DH462" s="14"/>
      <c r="DI462" s="14"/>
      <c r="DJ462" s="14"/>
      <c r="DK462" s="14"/>
      <c r="DL462" s="14"/>
      <c r="DM462" s="14"/>
      <c r="DN462" s="14"/>
      <c r="DO462" s="14"/>
      <c r="DP462" s="55">
        <v>0</v>
      </c>
      <c r="DQ462" s="66">
        <v>0</v>
      </c>
      <c r="DR462" s="19">
        <v>1</v>
      </c>
      <c r="DS462" s="43">
        <f>PRODUCT(Таблица1[[#This Row],[РЕЙТИНГ НТЛ]:[РЕГ НТЛ]])</f>
        <v>0</v>
      </c>
      <c r="DT462" s="74">
        <f>SUM(Таблица1[[#This Row],[РЕЙТИНГ DPT]:[РЕЙТИНГ НТЛ]])</f>
        <v>0</v>
      </c>
    </row>
    <row r="463" spans="1:124" x14ac:dyDescent="0.25">
      <c r="A463" s="21">
        <v>234</v>
      </c>
      <c r="B463" s="18" t="s">
        <v>232</v>
      </c>
      <c r="C463" s="18" t="s">
        <v>106</v>
      </c>
      <c r="D463" s="18" t="s">
        <v>119</v>
      </c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>
        <v>1</v>
      </c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18"/>
      <c r="AX463" s="18"/>
      <c r="AY463" s="18"/>
      <c r="AZ463" s="18"/>
      <c r="BA463" s="18"/>
      <c r="BB463" s="18"/>
      <c r="BC463" s="18"/>
      <c r="BD463" s="18"/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E463" s="18"/>
      <c r="CF463" s="18"/>
      <c r="CG463" s="18"/>
      <c r="CH463" s="18"/>
      <c r="CI463" s="18"/>
      <c r="CJ463" s="18"/>
      <c r="CK463" s="18"/>
      <c r="CL463" s="18"/>
      <c r="CM463" s="18"/>
      <c r="CN463" s="18"/>
      <c r="CO463" s="18"/>
      <c r="CP463" s="18"/>
      <c r="CQ463" s="18"/>
      <c r="CR463" s="18"/>
      <c r="CS463" s="18"/>
      <c r="CT463" s="18"/>
      <c r="CU463" s="18"/>
      <c r="CV463" s="18"/>
      <c r="CW463" s="18"/>
      <c r="CX463" s="18"/>
      <c r="CY463" s="18"/>
      <c r="CZ463" s="18"/>
      <c r="DA463" s="18"/>
      <c r="DB463" s="18"/>
      <c r="DC463" s="18"/>
      <c r="DD463" s="18"/>
      <c r="DE463" s="18"/>
      <c r="DF463" s="18"/>
      <c r="DG463" s="18"/>
      <c r="DH463" s="18"/>
      <c r="DI463" s="18"/>
      <c r="DJ463" s="18"/>
      <c r="DK463" s="18"/>
      <c r="DL463" s="18"/>
      <c r="DM463" s="18"/>
      <c r="DN463" s="18"/>
      <c r="DO463" s="18"/>
      <c r="DP463" s="55">
        <v>0</v>
      </c>
      <c r="DQ463" s="52">
        <v>3</v>
      </c>
      <c r="DR463" s="19">
        <v>1</v>
      </c>
      <c r="DS463" s="44">
        <f>PRODUCT(Таблица1[[#This Row],[РЕЙТИНГ НТЛ]:[РЕГ НТЛ]])</f>
        <v>3</v>
      </c>
      <c r="DT463" s="74">
        <f>SUM(Таблица1[[#This Row],[РЕЙТИНГ DPT]:[РЕЙТИНГ НТЛ]])</f>
        <v>3</v>
      </c>
    </row>
    <row r="464" spans="1:124" x14ac:dyDescent="0.25">
      <c r="A464" s="13">
        <v>71</v>
      </c>
      <c r="B464" s="14" t="s">
        <v>231</v>
      </c>
      <c r="C464" s="18" t="s">
        <v>106</v>
      </c>
      <c r="D464" s="14" t="s">
        <v>120</v>
      </c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>
        <v>2</v>
      </c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  <c r="CD464" s="14"/>
      <c r="CE464" s="14"/>
      <c r="CF464" s="14"/>
      <c r="CG464" s="14"/>
      <c r="CH464" s="14"/>
      <c r="CI464" s="14"/>
      <c r="CJ464" s="14"/>
      <c r="CK464" s="14"/>
      <c r="CL464" s="14"/>
      <c r="CM464" s="14"/>
      <c r="CN464" s="14"/>
      <c r="CO464" s="14"/>
      <c r="CP464" s="14"/>
      <c r="CQ464" s="14"/>
      <c r="CR464" s="14"/>
      <c r="CS464" s="14"/>
      <c r="CT464" s="14"/>
      <c r="CU464" s="14"/>
      <c r="CV464" s="14"/>
      <c r="CW464" s="14"/>
      <c r="CX464" s="14"/>
      <c r="CY464" s="14"/>
      <c r="CZ464" s="14"/>
      <c r="DA464" s="14"/>
      <c r="DB464" s="14"/>
      <c r="DC464" s="14"/>
      <c r="DD464" s="14"/>
      <c r="DE464" s="14"/>
      <c r="DF464" s="14"/>
      <c r="DG464" s="14"/>
      <c r="DH464" s="14"/>
      <c r="DI464" s="14"/>
      <c r="DJ464" s="14"/>
      <c r="DK464" s="14"/>
      <c r="DL464" s="14"/>
      <c r="DM464" s="14"/>
      <c r="DN464" s="14"/>
      <c r="DO464" s="14"/>
      <c r="DP464" s="55">
        <v>0</v>
      </c>
      <c r="DQ464" s="46">
        <v>2</v>
      </c>
      <c r="DR464" s="19">
        <v>1</v>
      </c>
      <c r="DS464" s="43">
        <f>PRODUCT(Таблица1[[#This Row],[РЕЙТИНГ НТЛ]:[РЕГ НТЛ]])</f>
        <v>2</v>
      </c>
      <c r="DT464" s="74">
        <f>SUM(Таблица1[[#This Row],[РЕЙТИНГ DPT]:[РЕЙТИНГ НТЛ]])</f>
        <v>2</v>
      </c>
    </row>
    <row r="465" spans="1:124" x14ac:dyDescent="0.25">
      <c r="A465" s="13">
        <v>67</v>
      </c>
      <c r="B465" s="14" t="s">
        <v>294</v>
      </c>
      <c r="C465" s="18" t="s">
        <v>102</v>
      </c>
      <c r="D465" s="14" t="s">
        <v>103</v>
      </c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>
        <v>3</v>
      </c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  <c r="CF465" s="14"/>
      <c r="CG465" s="14"/>
      <c r="CH465" s="14"/>
      <c r="CI465" s="14"/>
      <c r="CJ465" s="14"/>
      <c r="CK465" s="14"/>
      <c r="CL465" s="14"/>
      <c r="CM465" s="14"/>
      <c r="CN465" s="14"/>
      <c r="CO465" s="14"/>
      <c r="CP465" s="14"/>
      <c r="CQ465" s="14"/>
      <c r="CR465" s="14"/>
      <c r="CS465" s="14"/>
      <c r="CT465" s="14"/>
      <c r="CU465" s="14"/>
      <c r="CV465" s="14"/>
      <c r="CW465" s="14"/>
      <c r="CX465" s="14"/>
      <c r="CY465" s="14"/>
      <c r="CZ465" s="14"/>
      <c r="DA465" s="14"/>
      <c r="DB465" s="14"/>
      <c r="DC465" s="14"/>
      <c r="DD465" s="14"/>
      <c r="DE465" s="14"/>
      <c r="DF465" s="14"/>
      <c r="DG465" s="14"/>
      <c r="DH465" s="14"/>
      <c r="DI465" s="14"/>
      <c r="DJ465" s="14"/>
      <c r="DK465" s="14"/>
      <c r="DL465" s="14"/>
      <c r="DM465" s="14"/>
      <c r="DN465" s="14"/>
      <c r="DO465" s="14"/>
      <c r="DP465" s="55">
        <v>0</v>
      </c>
      <c r="DQ465" s="49">
        <v>2</v>
      </c>
      <c r="DR465" s="35">
        <v>1</v>
      </c>
      <c r="DS465" s="43">
        <f>PRODUCT(Таблица1[[#This Row],[РЕЙТИНГ НТЛ]:[РЕГ НТЛ]])</f>
        <v>2</v>
      </c>
      <c r="DT465" s="74">
        <f>SUM(Таблица1[[#This Row],[РЕЙТИНГ DPT]:[РЕЙТИНГ НТЛ]])</f>
        <v>2</v>
      </c>
    </row>
    <row r="466" spans="1:124" x14ac:dyDescent="0.25">
      <c r="A466" s="13">
        <v>41</v>
      </c>
      <c r="B466" s="14" t="s">
        <v>313</v>
      </c>
      <c r="C466" s="18" t="s">
        <v>116</v>
      </c>
      <c r="D466" s="14" t="s">
        <v>117</v>
      </c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>
        <v>4</v>
      </c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  <c r="CF466" s="14"/>
      <c r="CG466" s="14"/>
      <c r="CH466" s="14"/>
      <c r="CI466" s="14"/>
      <c r="CJ466" s="14"/>
      <c r="CK466" s="14"/>
      <c r="CL466" s="14"/>
      <c r="CM466" s="14"/>
      <c r="CN466" s="14"/>
      <c r="CO466" s="14"/>
      <c r="CP466" s="14"/>
      <c r="CQ466" s="14"/>
      <c r="CR466" s="14"/>
      <c r="CS466" s="14"/>
      <c r="CT466" s="14"/>
      <c r="CU466" s="14"/>
      <c r="CV466" s="14"/>
      <c r="CW466" s="14"/>
      <c r="CX466" s="14"/>
      <c r="CY466" s="14"/>
      <c r="CZ466" s="14"/>
      <c r="DA466" s="14"/>
      <c r="DB466" s="14"/>
      <c r="DC466" s="14"/>
      <c r="DD466" s="14"/>
      <c r="DE466" s="14"/>
      <c r="DF466" s="14"/>
      <c r="DG466" s="14"/>
      <c r="DH466" s="14"/>
      <c r="DI466" s="14"/>
      <c r="DJ466" s="14"/>
      <c r="DK466" s="14"/>
      <c r="DL466" s="14"/>
      <c r="DM466" s="14"/>
      <c r="DN466" s="14"/>
      <c r="DO466" s="14"/>
      <c r="DP466" s="55">
        <v>0</v>
      </c>
      <c r="DQ466" s="49">
        <v>1</v>
      </c>
      <c r="DR466" s="19">
        <v>0</v>
      </c>
      <c r="DS466" s="43">
        <f>PRODUCT(Таблица1[[#This Row],[РЕЙТИНГ НТЛ]:[РЕГ НТЛ]])</f>
        <v>0</v>
      </c>
      <c r="DT466" s="74">
        <f>SUM(Таблица1[[#This Row],[РЕЙТИНГ DPT]:[РЕЙТИНГ НТЛ]])</f>
        <v>1</v>
      </c>
    </row>
    <row r="467" spans="1:124" x14ac:dyDescent="0.25">
      <c r="A467" s="21">
        <v>14</v>
      </c>
      <c r="B467" s="18" t="s">
        <v>264</v>
      </c>
      <c r="C467" s="18" t="s">
        <v>111</v>
      </c>
      <c r="D467" s="18" t="s">
        <v>112</v>
      </c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>
        <v>5</v>
      </c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  <c r="AW467" s="18"/>
      <c r="AX467" s="18"/>
      <c r="AY467" s="18"/>
      <c r="AZ467" s="18"/>
      <c r="BA467" s="18"/>
      <c r="BB467" s="18"/>
      <c r="BC467" s="18"/>
      <c r="BD467" s="18"/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  <c r="CD467" s="18"/>
      <c r="CE467" s="18"/>
      <c r="CF467" s="18"/>
      <c r="CG467" s="18"/>
      <c r="CH467" s="18"/>
      <c r="CI467" s="18"/>
      <c r="CJ467" s="18"/>
      <c r="CK467" s="18"/>
      <c r="CL467" s="18"/>
      <c r="CM467" s="18"/>
      <c r="CN467" s="18"/>
      <c r="CO467" s="18"/>
      <c r="CP467" s="18"/>
      <c r="CQ467" s="18"/>
      <c r="CR467" s="18"/>
      <c r="CS467" s="18"/>
      <c r="CT467" s="18"/>
      <c r="CU467" s="18"/>
      <c r="CV467" s="18"/>
      <c r="CW467" s="18"/>
      <c r="CX467" s="18"/>
      <c r="CY467" s="18"/>
      <c r="CZ467" s="18"/>
      <c r="DA467" s="18"/>
      <c r="DB467" s="18"/>
      <c r="DC467" s="18"/>
      <c r="DD467" s="18"/>
      <c r="DE467" s="18"/>
      <c r="DF467" s="18"/>
      <c r="DG467" s="18"/>
      <c r="DH467" s="18"/>
      <c r="DI467" s="18"/>
      <c r="DJ467" s="18"/>
      <c r="DK467" s="18"/>
      <c r="DL467" s="18"/>
      <c r="DM467" s="18"/>
      <c r="DN467" s="18"/>
      <c r="DO467" s="18"/>
      <c r="DP467" s="55">
        <v>0</v>
      </c>
      <c r="DQ467" s="51">
        <v>1</v>
      </c>
      <c r="DR467" s="35">
        <v>1</v>
      </c>
      <c r="DS467" s="44">
        <f>PRODUCT(Таблица1[[#This Row],[РЕЙТИНГ НТЛ]:[РЕГ НТЛ]])</f>
        <v>1</v>
      </c>
      <c r="DT467" s="74">
        <f>SUM(Таблица1[[#This Row],[РЕЙТИНГ DPT]:[РЕЙТИНГ НТЛ]])</f>
        <v>1</v>
      </c>
    </row>
    <row r="468" spans="1:124" x14ac:dyDescent="0.25">
      <c r="A468" s="21">
        <v>20</v>
      </c>
      <c r="B468" s="18" t="s">
        <v>312</v>
      </c>
      <c r="C468" s="18" t="s">
        <v>116</v>
      </c>
      <c r="D468" s="18" t="s">
        <v>117</v>
      </c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>
        <v>6</v>
      </c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18"/>
      <c r="AX468" s="18"/>
      <c r="AY468" s="18"/>
      <c r="AZ468" s="18"/>
      <c r="BA468" s="18"/>
      <c r="BB468" s="18"/>
      <c r="BC468" s="18"/>
      <c r="BD468" s="18"/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  <c r="CD468" s="18"/>
      <c r="CE468" s="18"/>
      <c r="CF468" s="18"/>
      <c r="CG468" s="18"/>
      <c r="CH468" s="18"/>
      <c r="CI468" s="18"/>
      <c r="CJ468" s="18"/>
      <c r="CK468" s="18"/>
      <c r="CL468" s="18"/>
      <c r="CM468" s="18"/>
      <c r="CN468" s="18"/>
      <c r="CO468" s="18"/>
      <c r="CP468" s="18"/>
      <c r="CQ468" s="18"/>
      <c r="CR468" s="18"/>
      <c r="CS468" s="18"/>
      <c r="CT468" s="18"/>
      <c r="CU468" s="18"/>
      <c r="CV468" s="18"/>
      <c r="CW468" s="18"/>
      <c r="CX468" s="18"/>
      <c r="CY468" s="18"/>
      <c r="CZ468" s="18"/>
      <c r="DA468" s="18"/>
      <c r="DB468" s="18"/>
      <c r="DC468" s="18"/>
      <c r="DD468" s="18"/>
      <c r="DE468" s="18"/>
      <c r="DF468" s="18"/>
      <c r="DG468" s="18"/>
      <c r="DH468" s="18"/>
      <c r="DI468" s="18"/>
      <c r="DJ468" s="18"/>
      <c r="DK468" s="18"/>
      <c r="DL468" s="18"/>
      <c r="DM468" s="18"/>
      <c r="DN468" s="18"/>
      <c r="DO468" s="18"/>
      <c r="DP468" s="55">
        <v>0</v>
      </c>
      <c r="DQ468" s="51">
        <v>1</v>
      </c>
      <c r="DR468" s="19">
        <v>0</v>
      </c>
      <c r="DS468" s="44">
        <f>PRODUCT(Таблица1[[#This Row],[РЕЙТИНГ НТЛ]:[РЕГ НТЛ]])</f>
        <v>0</v>
      </c>
      <c r="DT468" s="74">
        <f>SUM(Таблица1[[#This Row],[РЕЙТИНГ DPT]:[РЕЙТИНГ НТЛ]])</f>
        <v>1</v>
      </c>
    </row>
    <row r="469" spans="1:124" x14ac:dyDescent="0.25">
      <c r="A469" s="13">
        <v>75</v>
      </c>
      <c r="B469" s="14" t="s">
        <v>248</v>
      </c>
      <c r="C469" s="18" t="s">
        <v>116</v>
      </c>
      <c r="D469" s="14" t="s">
        <v>117</v>
      </c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>
        <v>15</v>
      </c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/>
      <c r="CC469" s="14"/>
      <c r="CD469" s="14"/>
      <c r="CE469" s="14"/>
      <c r="CF469" s="14"/>
      <c r="CG469" s="14"/>
      <c r="CH469" s="14"/>
      <c r="CI469" s="14"/>
      <c r="CJ469" s="14"/>
      <c r="CK469" s="14"/>
      <c r="CL469" s="14"/>
      <c r="CM469" s="14"/>
      <c r="CN469" s="14"/>
      <c r="CO469" s="14"/>
      <c r="CP469" s="14"/>
      <c r="CQ469" s="14"/>
      <c r="CR469" s="14"/>
      <c r="CS469" s="14"/>
      <c r="CT469" s="14"/>
      <c r="CU469" s="14"/>
      <c r="CV469" s="14"/>
      <c r="CW469" s="14"/>
      <c r="CX469" s="14"/>
      <c r="CY469" s="14"/>
      <c r="CZ469" s="14"/>
      <c r="DA469" s="14"/>
      <c r="DB469" s="14"/>
      <c r="DC469" s="14"/>
      <c r="DD469" s="14"/>
      <c r="DE469" s="14"/>
      <c r="DF469" s="14"/>
      <c r="DG469" s="14"/>
      <c r="DH469" s="14"/>
      <c r="DI469" s="14"/>
      <c r="DJ469" s="14"/>
      <c r="DK469" s="14"/>
      <c r="DL469" s="14"/>
      <c r="DM469" s="14"/>
      <c r="DN469" s="14"/>
      <c r="DO469" s="14"/>
      <c r="DP469" s="55">
        <v>0</v>
      </c>
      <c r="DQ469" s="66">
        <v>0</v>
      </c>
      <c r="DR469" s="19">
        <v>0</v>
      </c>
      <c r="DS469" s="43">
        <f>PRODUCT(Таблица1[[#This Row],[РЕЙТИНГ НТЛ]:[РЕГ НТЛ]])</f>
        <v>0</v>
      </c>
      <c r="DT469" s="74">
        <f>SUM(Таблица1[[#This Row],[РЕЙТИНГ DPT]:[РЕЙТИНГ НТЛ]])</f>
        <v>0</v>
      </c>
    </row>
    <row r="470" spans="1:124" x14ac:dyDescent="0.25">
      <c r="A470" s="13">
        <v>28</v>
      </c>
      <c r="B470" s="14" t="s">
        <v>274</v>
      </c>
      <c r="C470" s="18" t="s">
        <v>106</v>
      </c>
      <c r="D470" s="14" t="s">
        <v>114</v>
      </c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>
        <v>19</v>
      </c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  <c r="CA470" s="14"/>
      <c r="CB470" s="14"/>
      <c r="CC470" s="14"/>
      <c r="CD470" s="14"/>
      <c r="CE470" s="14"/>
      <c r="CF470" s="14"/>
      <c r="CG470" s="14"/>
      <c r="CH470" s="14"/>
      <c r="CI470" s="14"/>
      <c r="CJ470" s="14"/>
      <c r="CK470" s="14"/>
      <c r="CL470" s="14"/>
      <c r="CM470" s="14"/>
      <c r="CN470" s="14"/>
      <c r="CO470" s="14"/>
      <c r="CP470" s="14"/>
      <c r="CQ470" s="14"/>
      <c r="CR470" s="14"/>
      <c r="CS470" s="14"/>
      <c r="CT470" s="14"/>
      <c r="CU470" s="14"/>
      <c r="CV470" s="14"/>
      <c r="CW470" s="14"/>
      <c r="CX470" s="14"/>
      <c r="CY470" s="14"/>
      <c r="CZ470" s="14"/>
      <c r="DA470" s="14"/>
      <c r="DB470" s="14"/>
      <c r="DC470" s="14"/>
      <c r="DD470" s="14"/>
      <c r="DE470" s="14"/>
      <c r="DF470" s="14"/>
      <c r="DG470" s="14"/>
      <c r="DH470" s="14"/>
      <c r="DI470" s="14"/>
      <c r="DJ470" s="14"/>
      <c r="DK470" s="14"/>
      <c r="DL470" s="14"/>
      <c r="DM470" s="14"/>
      <c r="DN470" s="14"/>
      <c r="DO470" s="14"/>
      <c r="DP470" s="55">
        <v>0</v>
      </c>
      <c r="DQ470" s="66">
        <v>0</v>
      </c>
      <c r="DR470" s="19">
        <v>1</v>
      </c>
      <c r="DS470" s="43">
        <f>PRODUCT(Таблица1[[#This Row],[РЕЙТИНГ НТЛ]:[РЕГ НТЛ]])</f>
        <v>0</v>
      </c>
      <c r="DT470" s="74">
        <f>SUM(Таблица1[[#This Row],[РЕЙТИНГ DPT]:[РЕЙТИНГ НТЛ]])</f>
        <v>0</v>
      </c>
    </row>
    <row r="471" spans="1:124" x14ac:dyDescent="0.25">
      <c r="A471" s="13">
        <v>63</v>
      </c>
      <c r="B471" s="14" t="s">
        <v>292</v>
      </c>
      <c r="C471" s="18" t="s">
        <v>111</v>
      </c>
      <c r="D471" s="14" t="s">
        <v>112</v>
      </c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 t="s">
        <v>149</v>
      </c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  <c r="CF471" s="14"/>
      <c r="CG471" s="14"/>
      <c r="CH471" s="14"/>
      <c r="CI471" s="14"/>
      <c r="CJ471" s="14"/>
      <c r="CK471" s="14"/>
      <c r="CL471" s="14"/>
      <c r="CM471" s="14"/>
      <c r="CN471" s="14"/>
      <c r="CO471" s="14"/>
      <c r="CP471" s="14"/>
      <c r="CQ471" s="14"/>
      <c r="CR471" s="14"/>
      <c r="CS471" s="14"/>
      <c r="CT471" s="14"/>
      <c r="CU471" s="14"/>
      <c r="CV471" s="14"/>
      <c r="CW471" s="14"/>
      <c r="CX471" s="14"/>
      <c r="CY471" s="14"/>
      <c r="CZ471" s="14"/>
      <c r="DA471" s="14"/>
      <c r="DB471" s="14"/>
      <c r="DC471" s="14"/>
      <c r="DD471" s="14"/>
      <c r="DE471" s="14"/>
      <c r="DF471" s="14"/>
      <c r="DG471" s="14"/>
      <c r="DH471" s="14"/>
      <c r="DI471" s="14"/>
      <c r="DJ471" s="14"/>
      <c r="DK471" s="14"/>
      <c r="DL471" s="14"/>
      <c r="DM471" s="14"/>
      <c r="DN471" s="14"/>
      <c r="DO471" s="14"/>
      <c r="DP471" s="55">
        <v>0</v>
      </c>
      <c r="DQ471" s="66">
        <v>0</v>
      </c>
      <c r="DR471" s="19">
        <v>0</v>
      </c>
      <c r="DS471" s="43">
        <f>PRODUCT(Таблица1[[#This Row],[РЕЙТИНГ НТЛ]:[РЕГ НТЛ]])</f>
        <v>0</v>
      </c>
      <c r="DT471" s="74">
        <f>SUM(Таблица1[[#This Row],[РЕЙТИНГ DPT]:[РЕЙТИНГ НТЛ]])</f>
        <v>0</v>
      </c>
    </row>
    <row r="472" spans="1:124" x14ac:dyDescent="0.25">
      <c r="A472" s="13">
        <v>72</v>
      </c>
      <c r="B472" s="14" t="s">
        <v>297</v>
      </c>
      <c r="C472" s="18" t="s">
        <v>111</v>
      </c>
      <c r="D472" s="14" t="s">
        <v>112</v>
      </c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 t="s">
        <v>149</v>
      </c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  <c r="CA472" s="14"/>
      <c r="CB472" s="14"/>
      <c r="CC472" s="14"/>
      <c r="CD472" s="14"/>
      <c r="CE472" s="14"/>
      <c r="CF472" s="14"/>
      <c r="CG472" s="14"/>
      <c r="CH472" s="14"/>
      <c r="CI472" s="14"/>
      <c r="CJ472" s="14"/>
      <c r="CK472" s="14"/>
      <c r="CL472" s="14"/>
      <c r="CM472" s="14"/>
      <c r="CN472" s="14"/>
      <c r="CO472" s="14"/>
      <c r="CP472" s="14"/>
      <c r="CQ472" s="14"/>
      <c r="CR472" s="14"/>
      <c r="CS472" s="14"/>
      <c r="CT472" s="14"/>
      <c r="CU472" s="14"/>
      <c r="CV472" s="14"/>
      <c r="CW472" s="14"/>
      <c r="CX472" s="14"/>
      <c r="CY472" s="14"/>
      <c r="CZ472" s="14"/>
      <c r="DA472" s="14"/>
      <c r="DB472" s="14"/>
      <c r="DC472" s="14"/>
      <c r="DD472" s="14"/>
      <c r="DE472" s="14"/>
      <c r="DF472" s="14"/>
      <c r="DG472" s="14"/>
      <c r="DH472" s="14"/>
      <c r="DI472" s="14"/>
      <c r="DJ472" s="14"/>
      <c r="DK472" s="14"/>
      <c r="DL472" s="14"/>
      <c r="DM472" s="14"/>
      <c r="DN472" s="14"/>
      <c r="DO472" s="14"/>
      <c r="DP472" s="55">
        <v>0</v>
      </c>
      <c r="DQ472" s="66">
        <v>0</v>
      </c>
      <c r="DR472" s="19">
        <v>1</v>
      </c>
      <c r="DS472" s="43">
        <f>PRODUCT(Таблица1[[#This Row],[РЕЙТИНГ НТЛ]:[РЕГ НТЛ]])</f>
        <v>0</v>
      </c>
      <c r="DT472" s="74">
        <f>SUM(Таблица1[[#This Row],[РЕЙТИНГ DPT]:[РЕЙТИНГ НТЛ]])</f>
        <v>0</v>
      </c>
    </row>
    <row r="473" spans="1:124" x14ac:dyDescent="0.25">
      <c r="A473" s="13">
        <v>17</v>
      </c>
      <c r="B473" s="14" t="s">
        <v>249</v>
      </c>
      <c r="C473" s="18" t="s">
        <v>104</v>
      </c>
      <c r="D473" s="14" t="s">
        <v>105</v>
      </c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 t="s">
        <v>150</v>
      </c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4"/>
      <c r="BU473" s="14"/>
      <c r="BV473" s="14"/>
      <c r="BW473" s="14"/>
      <c r="BX473" s="14"/>
      <c r="BY473" s="14"/>
      <c r="BZ473" s="14"/>
      <c r="CA473" s="14"/>
      <c r="CB473" s="14"/>
      <c r="CC473" s="14"/>
      <c r="CD473" s="14"/>
      <c r="CE473" s="14"/>
      <c r="CF473" s="14"/>
      <c r="CG473" s="14"/>
      <c r="CH473" s="14"/>
      <c r="CI473" s="14"/>
      <c r="CJ473" s="14"/>
      <c r="CK473" s="14"/>
      <c r="CL473" s="14"/>
      <c r="CM473" s="14"/>
      <c r="CN473" s="14"/>
      <c r="CO473" s="14"/>
      <c r="CP473" s="14"/>
      <c r="CQ473" s="14"/>
      <c r="CR473" s="14"/>
      <c r="CS473" s="14"/>
      <c r="CT473" s="14"/>
      <c r="CU473" s="14"/>
      <c r="CV473" s="14"/>
      <c r="CW473" s="14"/>
      <c r="CX473" s="14"/>
      <c r="CY473" s="14"/>
      <c r="CZ473" s="14"/>
      <c r="DA473" s="14"/>
      <c r="DB473" s="14"/>
      <c r="DC473" s="14"/>
      <c r="DD473" s="14"/>
      <c r="DE473" s="14"/>
      <c r="DF473" s="14"/>
      <c r="DG473" s="14"/>
      <c r="DH473" s="14"/>
      <c r="DI473" s="14"/>
      <c r="DJ473" s="14"/>
      <c r="DK473" s="14"/>
      <c r="DL473" s="14"/>
      <c r="DM473" s="14"/>
      <c r="DN473" s="14"/>
      <c r="DO473" s="14"/>
      <c r="DP473" s="55">
        <v>0</v>
      </c>
      <c r="DQ473" s="66">
        <v>0</v>
      </c>
      <c r="DR473" s="19">
        <v>1</v>
      </c>
      <c r="DS473" s="43">
        <f>PRODUCT(Таблица1[[#This Row],[РЕЙТИНГ НТЛ]:[РЕГ НТЛ]])</f>
        <v>0</v>
      </c>
      <c r="DT473" s="74">
        <f>SUM(Таблица1[[#This Row],[РЕЙТИНГ DPT]:[РЕЙТИНГ НТЛ]])</f>
        <v>0</v>
      </c>
    </row>
    <row r="474" spans="1:124" x14ac:dyDescent="0.25">
      <c r="A474" s="13">
        <v>76</v>
      </c>
      <c r="B474" s="14" t="s">
        <v>299</v>
      </c>
      <c r="C474" s="18" t="s">
        <v>156</v>
      </c>
      <c r="D474" s="14" t="s">
        <v>141</v>
      </c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 t="s">
        <v>150</v>
      </c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  <c r="BU474" s="14"/>
      <c r="BV474" s="14"/>
      <c r="BW474" s="14"/>
      <c r="BX474" s="14"/>
      <c r="BY474" s="14"/>
      <c r="BZ474" s="14"/>
      <c r="CA474" s="14"/>
      <c r="CB474" s="14"/>
      <c r="CC474" s="14"/>
      <c r="CD474" s="14"/>
      <c r="CE474" s="14"/>
      <c r="CF474" s="14"/>
      <c r="CG474" s="14"/>
      <c r="CH474" s="14"/>
      <c r="CI474" s="14"/>
      <c r="CJ474" s="14"/>
      <c r="CK474" s="14"/>
      <c r="CL474" s="14"/>
      <c r="CM474" s="14"/>
      <c r="CN474" s="14"/>
      <c r="CO474" s="14"/>
      <c r="CP474" s="14"/>
      <c r="CQ474" s="14"/>
      <c r="CR474" s="14"/>
      <c r="CS474" s="14"/>
      <c r="CT474" s="14"/>
      <c r="CU474" s="14"/>
      <c r="CV474" s="14"/>
      <c r="CW474" s="14"/>
      <c r="CX474" s="14"/>
      <c r="CY474" s="14"/>
      <c r="CZ474" s="14"/>
      <c r="DA474" s="14"/>
      <c r="DB474" s="14"/>
      <c r="DC474" s="14"/>
      <c r="DD474" s="14"/>
      <c r="DE474" s="14"/>
      <c r="DF474" s="14"/>
      <c r="DG474" s="14"/>
      <c r="DH474" s="14"/>
      <c r="DI474" s="14"/>
      <c r="DJ474" s="14"/>
      <c r="DK474" s="14"/>
      <c r="DL474" s="14"/>
      <c r="DM474" s="14"/>
      <c r="DN474" s="14"/>
      <c r="DO474" s="14"/>
      <c r="DP474" s="55">
        <v>0</v>
      </c>
      <c r="DQ474" s="66">
        <v>0</v>
      </c>
      <c r="DR474" s="19">
        <v>0</v>
      </c>
      <c r="DS474" s="43">
        <f>PRODUCT(Таблица1[[#This Row],[РЕЙТИНГ НТЛ]:[РЕГ НТЛ]])</f>
        <v>0</v>
      </c>
      <c r="DT474" s="74">
        <f>SUM(Таблица1[[#This Row],[РЕЙТИНГ DPT]:[РЕЙТИНГ НТЛ]])</f>
        <v>0</v>
      </c>
    </row>
    <row r="475" spans="1:124" x14ac:dyDescent="0.25">
      <c r="A475" s="13">
        <v>238</v>
      </c>
      <c r="B475" s="14" t="s">
        <v>309</v>
      </c>
      <c r="C475" s="18" t="s">
        <v>111</v>
      </c>
      <c r="D475" s="14" t="s">
        <v>112</v>
      </c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 t="s">
        <v>174</v>
      </c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4"/>
      <c r="BU475" s="14"/>
      <c r="BV475" s="14"/>
      <c r="BW475" s="14"/>
      <c r="BX475" s="14"/>
      <c r="BY475" s="14"/>
      <c r="BZ475" s="14"/>
      <c r="CA475" s="14"/>
      <c r="CB475" s="14"/>
      <c r="CC475" s="14"/>
      <c r="CD475" s="14"/>
      <c r="CE475" s="14"/>
      <c r="CF475" s="14"/>
      <c r="CG475" s="14"/>
      <c r="CH475" s="14"/>
      <c r="CI475" s="14"/>
      <c r="CJ475" s="14"/>
      <c r="CK475" s="14"/>
      <c r="CL475" s="14"/>
      <c r="CM475" s="14"/>
      <c r="CN475" s="14"/>
      <c r="CO475" s="14"/>
      <c r="CP475" s="14"/>
      <c r="CQ475" s="14"/>
      <c r="CR475" s="14"/>
      <c r="CS475" s="14"/>
      <c r="CT475" s="14"/>
      <c r="CU475" s="14"/>
      <c r="CV475" s="14"/>
      <c r="CW475" s="14"/>
      <c r="CX475" s="14"/>
      <c r="CY475" s="14"/>
      <c r="CZ475" s="14"/>
      <c r="DA475" s="14"/>
      <c r="DB475" s="14"/>
      <c r="DC475" s="14"/>
      <c r="DD475" s="14"/>
      <c r="DE475" s="14"/>
      <c r="DF475" s="14"/>
      <c r="DG475" s="14"/>
      <c r="DH475" s="14"/>
      <c r="DI475" s="14"/>
      <c r="DJ475" s="14"/>
      <c r="DK475" s="14"/>
      <c r="DL475" s="14"/>
      <c r="DM475" s="14"/>
      <c r="DN475" s="14"/>
      <c r="DO475" s="14"/>
      <c r="DP475" s="55">
        <v>0</v>
      </c>
      <c r="DQ475" s="66">
        <v>0</v>
      </c>
      <c r="DR475" s="19">
        <v>0</v>
      </c>
      <c r="DS475" s="43">
        <f>PRODUCT(Таблица1[[#This Row],[РЕЙТИНГ НТЛ]:[РЕГ НТЛ]])</f>
        <v>0</v>
      </c>
      <c r="DT475" s="74">
        <f>SUM(Таблица1[[#This Row],[РЕЙТИНГ DPT]:[РЕЙТИНГ НТЛ]])</f>
        <v>0</v>
      </c>
    </row>
    <row r="476" spans="1:124" x14ac:dyDescent="0.25">
      <c r="A476" s="13">
        <v>23</v>
      </c>
      <c r="B476" s="14" t="s">
        <v>250</v>
      </c>
      <c r="C476" s="18" t="s">
        <v>104</v>
      </c>
      <c r="D476" s="14" t="s">
        <v>105</v>
      </c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 t="s">
        <v>174</v>
      </c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4"/>
      <c r="BU476" s="14"/>
      <c r="BV476" s="14"/>
      <c r="BW476" s="14"/>
      <c r="BX476" s="14"/>
      <c r="BY476" s="14"/>
      <c r="BZ476" s="14"/>
      <c r="CA476" s="14"/>
      <c r="CB476" s="14"/>
      <c r="CC476" s="14"/>
      <c r="CD476" s="14"/>
      <c r="CE476" s="14"/>
      <c r="CF476" s="14"/>
      <c r="CG476" s="14"/>
      <c r="CH476" s="14"/>
      <c r="CI476" s="14"/>
      <c r="CJ476" s="14"/>
      <c r="CK476" s="14"/>
      <c r="CL476" s="14"/>
      <c r="CM476" s="14"/>
      <c r="CN476" s="14"/>
      <c r="CO476" s="14"/>
      <c r="CP476" s="14"/>
      <c r="CQ476" s="14"/>
      <c r="CR476" s="14"/>
      <c r="CS476" s="14"/>
      <c r="CT476" s="14"/>
      <c r="CU476" s="14"/>
      <c r="CV476" s="14"/>
      <c r="CW476" s="14"/>
      <c r="CX476" s="14"/>
      <c r="CY476" s="14"/>
      <c r="CZ476" s="14"/>
      <c r="DA476" s="14"/>
      <c r="DB476" s="14"/>
      <c r="DC476" s="14"/>
      <c r="DD476" s="14"/>
      <c r="DE476" s="14"/>
      <c r="DF476" s="14"/>
      <c r="DG476" s="14"/>
      <c r="DH476" s="14"/>
      <c r="DI476" s="14"/>
      <c r="DJ476" s="14"/>
      <c r="DK476" s="14"/>
      <c r="DL476" s="14"/>
      <c r="DM476" s="14"/>
      <c r="DN476" s="14"/>
      <c r="DO476" s="14"/>
      <c r="DP476" s="55">
        <v>0</v>
      </c>
      <c r="DQ476" s="66">
        <v>0</v>
      </c>
      <c r="DR476" s="19">
        <v>1</v>
      </c>
      <c r="DS476" s="43">
        <f>PRODUCT(Таблица1[[#This Row],[РЕЙТИНГ НТЛ]:[РЕГ НТЛ]])</f>
        <v>0</v>
      </c>
      <c r="DT476" s="74">
        <f>SUM(Таблица1[[#This Row],[РЕЙТИНГ DPT]:[РЕЙТИНГ НТЛ]])</f>
        <v>0</v>
      </c>
    </row>
    <row r="477" spans="1:124" x14ac:dyDescent="0.25">
      <c r="A477" s="21">
        <v>77</v>
      </c>
      <c r="B477" s="14" t="s">
        <v>314</v>
      </c>
      <c r="C477" s="18" t="s">
        <v>156</v>
      </c>
      <c r="D477" s="18" t="s">
        <v>141</v>
      </c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 t="s">
        <v>174</v>
      </c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/>
      <c r="AW477" s="18"/>
      <c r="AX477" s="18"/>
      <c r="AY477" s="18"/>
      <c r="AZ477" s="18"/>
      <c r="BA477" s="18"/>
      <c r="BB477" s="18"/>
      <c r="BC477" s="18"/>
      <c r="BD477" s="18"/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18"/>
      <c r="CF477" s="18"/>
      <c r="CG477" s="18"/>
      <c r="CH477" s="18"/>
      <c r="CI477" s="18"/>
      <c r="CJ477" s="18"/>
      <c r="CK477" s="18"/>
      <c r="CL477" s="18"/>
      <c r="CM477" s="18"/>
      <c r="CN477" s="18"/>
      <c r="CO477" s="18"/>
      <c r="CP477" s="18"/>
      <c r="CQ477" s="18"/>
      <c r="CR477" s="18"/>
      <c r="CS477" s="18"/>
      <c r="CT477" s="18"/>
      <c r="CU477" s="18"/>
      <c r="CV477" s="18"/>
      <c r="CW477" s="18"/>
      <c r="CX477" s="18"/>
      <c r="CY477" s="18"/>
      <c r="CZ477" s="18"/>
      <c r="DA477" s="18"/>
      <c r="DB477" s="18"/>
      <c r="DC477" s="18"/>
      <c r="DD477" s="18"/>
      <c r="DE477" s="18"/>
      <c r="DF477" s="18"/>
      <c r="DG477" s="18"/>
      <c r="DH477" s="18"/>
      <c r="DI477" s="18"/>
      <c r="DJ477" s="18"/>
      <c r="DK477" s="18"/>
      <c r="DL477" s="18"/>
      <c r="DM477" s="18"/>
      <c r="DN477" s="18"/>
      <c r="DO477" s="18"/>
      <c r="DP477" s="55">
        <v>0</v>
      </c>
      <c r="DQ477" s="66">
        <v>0</v>
      </c>
      <c r="DR477" s="19">
        <v>0</v>
      </c>
      <c r="DS477" s="44">
        <f>PRODUCT(Таблица1[[#This Row],[РЕЙТИНГ НТЛ]:[РЕГ НТЛ]])</f>
        <v>0</v>
      </c>
      <c r="DT477" s="74">
        <f>SUM(Таблица1[[#This Row],[РЕЙТИНГ DPT]:[РЕЙТИНГ НТЛ]])</f>
        <v>0</v>
      </c>
    </row>
    <row r="478" spans="1:124" x14ac:dyDescent="0.25">
      <c r="A478" s="13">
        <v>73</v>
      </c>
      <c r="B478" s="14" t="s">
        <v>298</v>
      </c>
      <c r="C478" s="18" t="s">
        <v>127</v>
      </c>
      <c r="D478" s="14" t="s">
        <v>168</v>
      </c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 t="s">
        <v>128</v>
      </c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4"/>
      <c r="BU478" s="14"/>
      <c r="BV478" s="14"/>
      <c r="BW478" s="14"/>
      <c r="BX478" s="14"/>
      <c r="BY478" s="14"/>
      <c r="BZ478" s="14"/>
      <c r="CA478" s="14"/>
      <c r="CB478" s="14"/>
      <c r="CC478" s="14"/>
      <c r="CD478" s="14"/>
      <c r="CE478" s="14"/>
      <c r="CF478" s="14"/>
      <c r="CG478" s="14"/>
      <c r="CH478" s="14"/>
      <c r="CI478" s="14"/>
      <c r="CJ478" s="14"/>
      <c r="CK478" s="14"/>
      <c r="CL478" s="14"/>
      <c r="CM478" s="14"/>
      <c r="CN478" s="14"/>
      <c r="CO478" s="14"/>
      <c r="CP478" s="14"/>
      <c r="CQ478" s="14"/>
      <c r="CR478" s="14"/>
      <c r="CS478" s="14"/>
      <c r="CT478" s="14"/>
      <c r="CU478" s="14"/>
      <c r="CV478" s="14"/>
      <c r="CW478" s="14"/>
      <c r="CX478" s="14"/>
      <c r="CY478" s="14"/>
      <c r="CZ478" s="14"/>
      <c r="DA478" s="14"/>
      <c r="DB478" s="14"/>
      <c r="DC478" s="14"/>
      <c r="DD478" s="14"/>
      <c r="DE478" s="14"/>
      <c r="DF478" s="14"/>
      <c r="DG478" s="14"/>
      <c r="DH478" s="14"/>
      <c r="DI478" s="14"/>
      <c r="DJ478" s="14"/>
      <c r="DK478" s="14"/>
      <c r="DL478" s="14"/>
      <c r="DM478" s="14"/>
      <c r="DN478" s="14"/>
      <c r="DO478" s="14"/>
      <c r="DP478" s="55">
        <v>0</v>
      </c>
      <c r="DQ478" s="66">
        <v>0</v>
      </c>
      <c r="DR478" s="19">
        <v>0</v>
      </c>
      <c r="DS478" s="43">
        <f>PRODUCT(Таблица1[[#This Row],[РЕЙТИНГ НТЛ]:[РЕГ НТЛ]])</f>
        <v>0</v>
      </c>
      <c r="DT478" s="74">
        <f>SUM(Таблица1[[#This Row],[РЕЙТИНГ DPT]:[РЕЙТИНГ НТЛ]])</f>
        <v>0</v>
      </c>
    </row>
    <row r="479" spans="1:124" x14ac:dyDescent="0.25">
      <c r="A479" s="13">
        <v>43</v>
      </c>
      <c r="B479" s="14" t="s">
        <v>236</v>
      </c>
      <c r="C479" s="18" t="s">
        <v>104</v>
      </c>
      <c r="D479" s="14" t="s">
        <v>105</v>
      </c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 t="s">
        <v>128</v>
      </c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  <c r="BU479" s="14"/>
      <c r="BV479" s="14"/>
      <c r="BW479" s="14"/>
      <c r="BX479" s="14"/>
      <c r="BY479" s="14"/>
      <c r="BZ479" s="14"/>
      <c r="CA479" s="14"/>
      <c r="CB479" s="14"/>
      <c r="CC479" s="14"/>
      <c r="CD479" s="14"/>
      <c r="CE479" s="14"/>
      <c r="CF479" s="14"/>
      <c r="CG479" s="14"/>
      <c r="CH479" s="14"/>
      <c r="CI479" s="14"/>
      <c r="CJ479" s="14"/>
      <c r="CK479" s="14"/>
      <c r="CL479" s="14"/>
      <c r="CM479" s="14"/>
      <c r="CN479" s="14"/>
      <c r="CO479" s="14"/>
      <c r="CP479" s="14"/>
      <c r="CQ479" s="14"/>
      <c r="CR479" s="14"/>
      <c r="CS479" s="14"/>
      <c r="CT479" s="14"/>
      <c r="CU479" s="14"/>
      <c r="CV479" s="14"/>
      <c r="CW479" s="14"/>
      <c r="CX479" s="14"/>
      <c r="CY479" s="14"/>
      <c r="CZ479" s="14"/>
      <c r="DA479" s="14"/>
      <c r="DB479" s="14"/>
      <c r="DC479" s="14"/>
      <c r="DD479" s="14"/>
      <c r="DE479" s="14"/>
      <c r="DF479" s="14"/>
      <c r="DG479" s="14"/>
      <c r="DH479" s="14"/>
      <c r="DI479" s="14"/>
      <c r="DJ479" s="14"/>
      <c r="DK479" s="14"/>
      <c r="DL479" s="14"/>
      <c r="DM479" s="14"/>
      <c r="DN479" s="14"/>
      <c r="DO479" s="14"/>
      <c r="DP479" s="55">
        <v>0</v>
      </c>
      <c r="DQ479" s="66">
        <v>0</v>
      </c>
      <c r="DR479" s="19">
        <v>1</v>
      </c>
      <c r="DS479" s="43">
        <f>PRODUCT(Таблица1[[#This Row],[РЕЙТИНГ НТЛ]:[РЕГ НТЛ]])</f>
        <v>0</v>
      </c>
      <c r="DT479" s="74">
        <f>SUM(Таблица1[[#This Row],[РЕЙТИНГ DPT]:[РЕЙТИНГ НТЛ]])</f>
        <v>0</v>
      </c>
    </row>
    <row r="480" spans="1:124" x14ac:dyDescent="0.25">
      <c r="A480" s="21">
        <v>40</v>
      </c>
      <c r="B480" s="14" t="s">
        <v>280</v>
      </c>
      <c r="C480" s="18" t="s">
        <v>111</v>
      </c>
      <c r="D480" s="18" t="s">
        <v>112</v>
      </c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 t="s">
        <v>124</v>
      </c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  <c r="AV480" s="18"/>
      <c r="AW480" s="18"/>
      <c r="AX480" s="18"/>
      <c r="AY480" s="18"/>
      <c r="AZ480" s="18"/>
      <c r="BA480" s="18"/>
      <c r="BB480" s="18"/>
      <c r="BC480" s="18"/>
      <c r="BD480" s="18"/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E480" s="18"/>
      <c r="CF480" s="18"/>
      <c r="CG480" s="18"/>
      <c r="CH480" s="18"/>
      <c r="CI480" s="18"/>
      <c r="CJ480" s="18"/>
      <c r="CK480" s="18"/>
      <c r="CL480" s="18"/>
      <c r="CM480" s="18"/>
      <c r="CN480" s="18"/>
      <c r="CO480" s="18"/>
      <c r="CP480" s="18"/>
      <c r="CQ480" s="18"/>
      <c r="CR480" s="18"/>
      <c r="CS480" s="18"/>
      <c r="CT480" s="18"/>
      <c r="CU480" s="18"/>
      <c r="CV480" s="18"/>
      <c r="CW480" s="18"/>
      <c r="CX480" s="18"/>
      <c r="CY480" s="18"/>
      <c r="CZ480" s="18"/>
      <c r="DA480" s="18"/>
      <c r="DB480" s="18"/>
      <c r="DC480" s="18"/>
      <c r="DD480" s="18"/>
      <c r="DE480" s="18"/>
      <c r="DF480" s="18"/>
      <c r="DG480" s="18"/>
      <c r="DH480" s="18"/>
      <c r="DI480" s="18"/>
      <c r="DJ480" s="18"/>
      <c r="DK480" s="18"/>
      <c r="DL480" s="18"/>
      <c r="DM480" s="18"/>
      <c r="DN480" s="18"/>
      <c r="DO480" s="18"/>
      <c r="DP480" s="55">
        <v>0</v>
      </c>
      <c r="DQ480" s="66">
        <v>0</v>
      </c>
      <c r="DR480" s="19">
        <v>1</v>
      </c>
      <c r="DS480" s="44">
        <f>PRODUCT(Таблица1[[#This Row],[РЕЙТИНГ НТЛ]:[РЕГ НТЛ]])</f>
        <v>0</v>
      </c>
      <c r="DT480" s="74">
        <f>SUM(Таблица1[[#This Row],[РЕЙТИНГ DPT]:[РЕЙТИНГ НТЛ]])</f>
        <v>0</v>
      </c>
    </row>
    <row r="481" spans="1:124" x14ac:dyDescent="0.25">
      <c r="A481" s="13">
        <v>70</v>
      </c>
      <c r="B481" s="14" t="s">
        <v>296</v>
      </c>
      <c r="C481" s="18" t="s">
        <v>106</v>
      </c>
      <c r="D481" s="14" t="s">
        <v>114</v>
      </c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 t="s">
        <v>124</v>
      </c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  <c r="CA481" s="14"/>
      <c r="CB481" s="14"/>
      <c r="CC481" s="14"/>
      <c r="CD481" s="14"/>
      <c r="CE481" s="14"/>
      <c r="CF481" s="14"/>
      <c r="CG481" s="14"/>
      <c r="CH481" s="14"/>
      <c r="CI481" s="14"/>
      <c r="CJ481" s="14"/>
      <c r="CK481" s="14"/>
      <c r="CL481" s="14"/>
      <c r="CM481" s="14"/>
      <c r="CN481" s="14"/>
      <c r="CO481" s="14"/>
      <c r="CP481" s="14"/>
      <c r="CQ481" s="14"/>
      <c r="CR481" s="14"/>
      <c r="CS481" s="14"/>
      <c r="CT481" s="14"/>
      <c r="CU481" s="14"/>
      <c r="CV481" s="14"/>
      <c r="CW481" s="14"/>
      <c r="CX481" s="14"/>
      <c r="CY481" s="14"/>
      <c r="CZ481" s="14"/>
      <c r="DA481" s="14"/>
      <c r="DB481" s="14"/>
      <c r="DC481" s="14"/>
      <c r="DD481" s="14"/>
      <c r="DE481" s="14"/>
      <c r="DF481" s="14"/>
      <c r="DG481" s="14"/>
      <c r="DH481" s="14"/>
      <c r="DI481" s="14"/>
      <c r="DJ481" s="14"/>
      <c r="DK481" s="14"/>
      <c r="DL481" s="14"/>
      <c r="DM481" s="14"/>
      <c r="DN481" s="14"/>
      <c r="DO481" s="14"/>
      <c r="DP481" s="55">
        <v>0</v>
      </c>
      <c r="DQ481" s="66">
        <v>0</v>
      </c>
      <c r="DR481" s="19">
        <v>1</v>
      </c>
      <c r="DS481" s="43">
        <f>PRODUCT(Таблица1[[#This Row],[РЕЙТИНГ НТЛ]:[РЕГ НТЛ]])</f>
        <v>0</v>
      </c>
      <c r="DT481" s="74">
        <f>SUM(Таблица1[[#This Row],[РЕЙТИНГ DPT]:[РЕЙТИНГ НТЛ]])</f>
        <v>0</v>
      </c>
    </row>
    <row r="482" spans="1:124" x14ac:dyDescent="0.25">
      <c r="A482" s="13">
        <v>48</v>
      </c>
      <c r="B482" s="14" t="s">
        <v>238</v>
      </c>
      <c r="C482" s="18" t="s">
        <v>104</v>
      </c>
      <c r="D482" s="14" t="s">
        <v>105</v>
      </c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>
        <v>1</v>
      </c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4"/>
      <c r="BU482" s="14"/>
      <c r="BV482" s="14"/>
      <c r="BW482" s="14"/>
      <c r="BX482" s="14"/>
      <c r="BY482" s="14"/>
      <c r="BZ482" s="14"/>
      <c r="CA482" s="14"/>
      <c r="CB482" s="14"/>
      <c r="CC482" s="14"/>
      <c r="CD482" s="14"/>
      <c r="CE482" s="14"/>
      <c r="CF482" s="14"/>
      <c r="CG482" s="14"/>
      <c r="CH482" s="14"/>
      <c r="CI482" s="14"/>
      <c r="CJ482" s="14"/>
      <c r="CK482" s="14"/>
      <c r="CL482" s="14"/>
      <c r="CM482" s="14"/>
      <c r="CN482" s="14"/>
      <c r="CO482" s="14"/>
      <c r="CP482" s="14"/>
      <c r="CQ482" s="14"/>
      <c r="CR482" s="14"/>
      <c r="CS482" s="14"/>
      <c r="CT482" s="14"/>
      <c r="CU482" s="14"/>
      <c r="CV482" s="14"/>
      <c r="CW482" s="14"/>
      <c r="CX482" s="14"/>
      <c r="CY482" s="14"/>
      <c r="CZ482" s="14"/>
      <c r="DA482" s="14"/>
      <c r="DB482" s="14"/>
      <c r="DC482" s="14"/>
      <c r="DD482" s="14"/>
      <c r="DE482" s="14"/>
      <c r="DF482" s="14"/>
      <c r="DG482" s="14"/>
      <c r="DH482" s="14"/>
      <c r="DI482" s="14"/>
      <c r="DJ482" s="14"/>
      <c r="DK482" s="14"/>
      <c r="DL482" s="14"/>
      <c r="DM482" s="14"/>
      <c r="DN482" s="14"/>
      <c r="DO482" s="14"/>
      <c r="DP482" s="55">
        <v>0</v>
      </c>
      <c r="DQ482" s="46">
        <v>3</v>
      </c>
      <c r="DR482" s="19">
        <v>1</v>
      </c>
      <c r="DS482" s="43">
        <f>PRODUCT(Таблица1[[#This Row],[РЕЙТИНГ НТЛ]:[РЕГ НТЛ]])</f>
        <v>3</v>
      </c>
      <c r="DT482" s="74">
        <f>SUM(Таблица1[[#This Row],[РЕЙТИНГ DPT]:[РЕЙТИНГ НТЛ]])</f>
        <v>3</v>
      </c>
    </row>
    <row r="483" spans="1:124" x14ac:dyDescent="0.25">
      <c r="A483" s="13">
        <v>6</v>
      </c>
      <c r="B483" s="14" t="s">
        <v>239</v>
      </c>
      <c r="C483" s="18" t="s">
        <v>102</v>
      </c>
      <c r="D483" s="14" t="s">
        <v>103</v>
      </c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>
        <v>2</v>
      </c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4"/>
      <c r="BU483" s="14"/>
      <c r="BV483" s="14"/>
      <c r="BW483" s="14"/>
      <c r="BX483" s="14"/>
      <c r="BY483" s="14"/>
      <c r="BZ483" s="14"/>
      <c r="CA483" s="14"/>
      <c r="CB483" s="14"/>
      <c r="CC483" s="14"/>
      <c r="CD483" s="14"/>
      <c r="CE483" s="14"/>
      <c r="CF483" s="14"/>
      <c r="CG483" s="14"/>
      <c r="CH483" s="14"/>
      <c r="CI483" s="14"/>
      <c r="CJ483" s="14"/>
      <c r="CK483" s="14"/>
      <c r="CL483" s="14"/>
      <c r="CM483" s="14"/>
      <c r="CN483" s="14"/>
      <c r="CO483" s="14"/>
      <c r="CP483" s="14"/>
      <c r="CQ483" s="14"/>
      <c r="CR483" s="14"/>
      <c r="CS483" s="14"/>
      <c r="CT483" s="14"/>
      <c r="CU483" s="14"/>
      <c r="CV483" s="14"/>
      <c r="CW483" s="14"/>
      <c r="CX483" s="14"/>
      <c r="CY483" s="14"/>
      <c r="CZ483" s="14"/>
      <c r="DA483" s="14"/>
      <c r="DB483" s="14"/>
      <c r="DC483" s="14"/>
      <c r="DD483" s="14"/>
      <c r="DE483" s="14"/>
      <c r="DF483" s="14"/>
      <c r="DG483" s="14"/>
      <c r="DH483" s="14"/>
      <c r="DI483" s="14"/>
      <c r="DJ483" s="14"/>
      <c r="DK483" s="14"/>
      <c r="DL483" s="14"/>
      <c r="DM483" s="14"/>
      <c r="DN483" s="14"/>
      <c r="DO483" s="14"/>
      <c r="DP483" s="55">
        <v>0</v>
      </c>
      <c r="DQ483" s="46">
        <v>2</v>
      </c>
      <c r="DR483" s="19">
        <v>1</v>
      </c>
      <c r="DS483" s="43">
        <f>PRODUCT(Таблица1[[#This Row],[РЕЙТИНГ НТЛ]:[РЕГ НТЛ]])</f>
        <v>2</v>
      </c>
      <c r="DT483" s="74">
        <f>SUM(Таблица1[[#This Row],[РЕЙТИНГ DPT]:[РЕЙТИНГ НТЛ]])</f>
        <v>2</v>
      </c>
    </row>
    <row r="484" spans="1:124" x14ac:dyDescent="0.25">
      <c r="A484" s="13">
        <v>46</v>
      </c>
      <c r="B484" s="14" t="s">
        <v>251</v>
      </c>
      <c r="C484" s="18" t="s">
        <v>102</v>
      </c>
      <c r="D484" s="14" t="s">
        <v>103</v>
      </c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>
        <v>3</v>
      </c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4"/>
      <c r="BU484" s="14"/>
      <c r="BV484" s="14"/>
      <c r="BW484" s="14"/>
      <c r="BX484" s="14"/>
      <c r="BY484" s="14"/>
      <c r="BZ484" s="14"/>
      <c r="CA484" s="14"/>
      <c r="CB484" s="14"/>
      <c r="CC484" s="14"/>
      <c r="CD484" s="14"/>
      <c r="CE484" s="14"/>
      <c r="CF484" s="14"/>
      <c r="CG484" s="14"/>
      <c r="CH484" s="14"/>
      <c r="CI484" s="14"/>
      <c r="CJ484" s="14"/>
      <c r="CK484" s="14"/>
      <c r="CL484" s="14"/>
      <c r="CM484" s="14"/>
      <c r="CN484" s="14"/>
      <c r="CO484" s="14"/>
      <c r="CP484" s="14"/>
      <c r="CQ484" s="14"/>
      <c r="CR484" s="14"/>
      <c r="CS484" s="14"/>
      <c r="CT484" s="14"/>
      <c r="CU484" s="14"/>
      <c r="CV484" s="14"/>
      <c r="CW484" s="14"/>
      <c r="CX484" s="14"/>
      <c r="CY484" s="14"/>
      <c r="CZ484" s="14"/>
      <c r="DA484" s="14"/>
      <c r="DB484" s="14"/>
      <c r="DC484" s="14"/>
      <c r="DD484" s="14"/>
      <c r="DE484" s="14"/>
      <c r="DF484" s="14"/>
      <c r="DG484" s="14"/>
      <c r="DH484" s="14"/>
      <c r="DI484" s="14"/>
      <c r="DJ484" s="14"/>
      <c r="DK484" s="14"/>
      <c r="DL484" s="14"/>
      <c r="DM484" s="14"/>
      <c r="DN484" s="14"/>
      <c r="DO484" s="14"/>
      <c r="DP484" s="55">
        <v>0</v>
      </c>
      <c r="DQ484" s="46">
        <v>2</v>
      </c>
      <c r="DR484" s="19">
        <v>1</v>
      </c>
      <c r="DS484" s="43">
        <f>PRODUCT(Таблица1[[#This Row],[РЕЙТИНГ НТЛ]:[РЕГ НТЛ]])</f>
        <v>2</v>
      </c>
      <c r="DT484" s="74">
        <f>SUM(Таблица1[[#This Row],[РЕЙТИНГ DPT]:[РЕЙТИНГ НТЛ]])</f>
        <v>2</v>
      </c>
    </row>
    <row r="485" spans="1:124" x14ac:dyDescent="0.25">
      <c r="A485" s="21">
        <v>45</v>
      </c>
      <c r="B485" s="18" t="s">
        <v>240</v>
      </c>
      <c r="C485" s="18" t="s">
        <v>104</v>
      </c>
      <c r="D485" s="18" t="s">
        <v>105</v>
      </c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>
        <v>4</v>
      </c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  <c r="AV485" s="18"/>
      <c r="AW485" s="18"/>
      <c r="AX485" s="18"/>
      <c r="AY485" s="18"/>
      <c r="AZ485" s="18"/>
      <c r="BA485" s="18"/>
      <c r="BB485" s="18"/>
      <c r="BC485" s="18"/>
      <c r="BD485" s="18"/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  <c r="CB485" s="18"/>
      <c r="CC485" s="18"/>
      <c r="CD485" s="18"/>
      <c r="CE485" s="18"/>
      <c r="CF485" s="18"/>
      <c r="CG485" s="18"/>
      <c r="CH485" s="18"/>
      <c r="CI485" s="18"/>
      <c r="CJ485" s="18"/>
      <c r="CK485" s="18"/>
      <c r="CL485" s="18"/>
      <c r="CM485" s="18"/>
      <c r="CN485" s="18"/>
      <c r="CO485" s="18"/>
      <c r="CP485" s="18"/>
      <c r="CQ485" s="18"/>
      <c r="CR485" s="18"/>
      <c r="CS485" s="18"/>
      <c r="CT485" s="18"/>
      <c r="CU485" s="18"/>
      <c r="CV485" s="18"/>
      <c r="CW485" s="18"/>
      <c r="CX485" s="18"/>
      <c r="CY485" s="18"/>
      <c r="CZ485" s="18"/>
      <c r="DA485" s="18"/>
      <c r="DB485" s="18"/>
      <c r="DC485" s="18"/>
      <c r="DD485" s="18"/>
      <c r="DE485" s="18"/>
      <c r="DF485" s="18"/>
      <c r="DG485" s="18"/>
      <c r="DH485" s="18"/>
      <c r="DI485" s="18"/>
      <c r="DJ485" s="18"/>
      <c r="DK485" s="18"/>
      <c r="DL485" s="18"/>
      <c r="DM485" s="18"/>
      <c r="DN485" s="18"/>
      <c r="DO485" s="18"/>
      <c r="DP485" s="55">
        <v>0</v>
      </c>
      <c r="DQ485" s="52">
        <v>1</v>
      </c>
      <c r="DR485" s="19">
        <v>1</v>
      </c>
      <c r="DS485" s="44">
        <f>PRODUCT(Таблица1[[#This Row],[РЕЙТИНГ НТЛ]:[РЕГ НТЛ]])</f>
        <v>1</v>
      </c>
      <c r="DT485" s="74">
        <f>SUM(Таблица1[[#This Row],[РЕЙТИНГ DPT]:[РЕЙТИНГ НТЛ]])</f>
        <v>1</v>
      </c>
    </row>
    <row r="486" spans="1:124" x14ac:dyDescent="0.25">
      <c r="A486" s="13">
        <v>61</v>
      </c>
      <c r="B486" s="18" t="s">
        <v>243</v>
      </c>
      <c r="C486" s="18" t="s">
        <v>104</v>
      </c>
      <c r="D486" s="14" t="s">
        <v>105</v>
      </c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>
        <v>5</v>
      </c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V486" s="14"/>
      <c r="BW486" s="14"/>
      <c r="BX486" s="14"/>
      <c r="BY486" s="14"/>
      <c r="BZ486" s="14"/>
      <c r="CA486" s="14"/>
      <c r="CB486" s="14"/>
      <c r="CC486" s="14"/>
      <c r="CD486" s="14"/>
      <c r="CE486" s="14"/>
      <c r="CF486" s="14"/>
      <c r="CG486" s="14"/>
      <c r="CH486" s="14"/>
      <c r="CI486" s="14"/>
      <c r="CJ486" s="14"/>
      <c r="CK486" s="14"/>
      <c r="CL486" s="14"/>
      <c r="CM486" s="14"/>
      <c r="CN486" s="14"/>
      <c r="CO486" s="14"/>
      <c r="CP486" s="14"/>
      <c r="CQ486" s="14"/>
      <c r="CR486" s="14"/>
      <c r="CS486" s="14"/>
      <c r="CT486" s="14"/>
      <c r="CU486" s="14"/>
      <c r="CV486" s="14"/>
      <c r="CW486" s="14"/>
      <c r="CX486" s="14"/>
      <c r="CY486" s="14"/>
      <c r="CZ486" s="14"/>
      <c r="DA486" s="14"/>
      <c r="DB486" s="14"/>
      <c r="DC486" s="14"/>
      <c r="DD486" s="14"/>
      <c r="DE486" s="14"/>
      <c r="DF486" s="14"/>
      <c r="DG486" s="14"/>
      <c r="DH486" s="14"/>
      <c r="DI486" s="14"/>
      <c r="DJ486" s="14"/>
      <c r="DK486" s="14"/>
      <c r="DL486" s="14"/>
      <c r="DM486" s="14"/>
      <c r="DN486" s="14"/>
      <c r="DO486" s="14"/>
      <c r="DP486" s="55">
        <v>0</v>
      </c>
      <c r="DQ486" s="46">
        <v>1</v>
      </c>
      <c r="DR486" s="19">
        <v>1</v>
      </c>
      <c r="DS486" s="43">
        <f>PRODUCT(Таблица1[[#This Row],[РЕЙТИНГ НТЛ]:[РЕГ НТЛ]])</f>
        <v>1</v>
      </c>
      <c r="DT486" s="74">
        <f>SUM(Таблица1[[#This Row],[РЕЙТИНГ DPT]:[РЕЙТИНГ НТЛ]])</f>
        <v>1</v>
      </c>
    </row>
    <row r="487" spans="1:124" x14ac:dyDescent="0.25">
      <c r="A487" s="21">
        <v>6</v>
      </c>
      <c r="B487" s="18" t="s">
        <v>239</v>
      </c>
      <c r="C487" s="18" t="s">
        <v>102</v>
      </c>
      <c r="D487" s="18" t="s">
        <v>103</v>
      </c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>
        <v>1</v>
      </c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  <c r="AW487" s="18"/>
      <c r="AX487" s="18"/>
      <c r="AY487" s="18"/>
      <c r="AZ487" s="18"/>
      <c r="BA487" s="18"/>
      <c r="BB487" s="18"/>
      <c r="BC487" s="18"/>
      <c r="BD487" s="18"/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  <c r="CB487" s="18"/>
      <c r="CC487" s="18"/>
      <c r="CD487" s="18"/>
      <c r="CE487" s="18"/>
      <c r="CF487" s="18"/>
      <c r="CG487" s="18"/>
      <c r="CH487" s="18"/>
      <c r="CI487" s="18"/>
      <c r="CJ487" s="18"/>
      <c r="CK487" s="18"/>
      <c r="CL487" s="18"/>
      <c r="CM487" s="18"/>
      <c r="CN487" s="18"/>
      <c r="CO487" s="18"/>
      <c r="CP487" s="18"/>
      <c r="CQ487" s="18"/>
      <c r="CR487" s="18"/>
      <c r="CS487" s="18"/>
      <c r="CT487" s="18"/>
      <c r="CU487" s="18"/>
      <c r="CV487" s="18"/>
      <c r="CW487" s="18"/>
      <c r="CX487" s="18"/>
      <c r="CY487" s="18"/>
      <c r="CZ487" s="18"/>
      <c r="DA487" s="18"/>
      <c r="DB487" s="18"/>
      <c r="DC487" s="18"/>
      <c r="DD487" s="18"/>
      <c r="DE487" s="18"/>
      <c r="DF487" s="18"/>
      <c r="DG487" s="18"/>
      <c r="DH487" s="18"/>
      <c r="DI487" s="18"/>
      <c r="DJ487" s="18"/>
      <c r="DK487" s="18"/>
      <c r="DL487" s="18"/>
      <c r="DM487" s="18"/>
      <c r="DN487" s="18"/>
      <c r="DO487" s="18"/>
      <c r="DP487" s="55">
        <v>0</v>
      </c>
      <c r="DQ487" s="52">
        <v>3</v>
      </c>
      <c r="DR487" s="19">
        <v>1</v>
      </c>
      <c r="DS487" s="44">
        <f>PRODUCT(Таблица1[[#This Row],[РЕЙТИНГ НТЛ]:[РЕГ НТЛ]])</f>
        <v>3</v>
      </c>
      <c r="DT487" s="74">
        <f>SUM(Таблица1[[#This Row],[РЕЙТИНГ DPT]:[РЕЙТИНГ НТЛ]])</f>
        <v>3</v>
      </c>
    </row>
    <row r="488" spans="1:124" x14ac:dyDescent="0.25">
      <c r="A488" s="13">
        <v>48</v>
      </c>
      <c r="B488" s="14" t="s">
        <v>238</v>
      </c>
      <c r="C488" s="18" t="s">
        <v>104</v>
      </c>
      <c r="D488" s="14" t="s">
        <v>105</v>
      </c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>
        <v>2</v>
      </c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4"/>
      <c r="BU488" s="14"/>
      <c r="BV488" s="14"/>
      <c r="BW488" s="14"/>
      <c r="BX488" s="14"/>
      <c r="BY488" s="14"/>
      <c r="BZ488" s="14"/>
      <c r="CA488" s="14"/>
      <c r="CB488" s="14"/>
      <c r="CC488" s="14"/>
      <c r="CD488" s="14"/>
      <c r="CE488" s="14"/>
      <c r="CF488" s="14"/>
      <c r="CG488" s="14"/>
      <c r="CH488" s="14"/>
      <c r="CI488" s="14"/>
      <c r="CJ488" s="14"/>
      <c r="CK488" s="14"/>
      <c r="CL488" s="14"/>
      <c r="CM488" s="14"/>
      <c r="CN488" s="14"/>
      <c r="CO488" s="14"/>
      <c r="CP488" s="14"/>
      <c r="CQ488" s="14"/>
      <c r="CR488" s="14"/>
      <c r="CS488" s="14"/>
      <c r="CT488" s="14"/>
      <c r="CU488" s="14"/>
      <c r="CV488" s="14"/>
      <c r="CW488" s="14"/>
      <c r="CX488" s="14"/>
      <c r="CY488" s="14"/>
      <c r="CZ488" s="14"/>
      <c r="DA488" s="14"/>
      <c r="DB488" s="14"/>
      <c r="DC488" s="14"/>
      <c r="DD488" s="14"/>
      <c r="DE488" s="14"/>
      <c r="DF488" s="14"/>
      <c r="DG488" s="14"/>
      <c r="DH488" s="14"/>
      <c r="DI488" s="14"/>
      <c r="DJ488" s="14"/>
      <c r="DK488" s="14"/>
      <c r="DL488" s="14"/>
      <c r="DM488" s="14"/>
      <c r="DN488" s="14"/>
      <c r="DO488" s="14"/>
      <c r="DP488" s="55">
        <v>0</v>
      </c>
      <c r="DQ488" s="46">
        <v>2</v>
      </c>
      <c r="DR488" s="19">
        <v>1</v>
      </c>
      <c r="DS488" s="43">
        <f>PRODUCT(Таблица1[[#This Row],[РЕЙТИНГ НТЛ]:[РЕГ НТЛ]])</f>
        <v>2</v>
      </c>
      <c r="DT488" s="74">
        <f>SUM(Таблица1[[#This Row],[РЕЙТИНГ DPT]:[РЕЙТИНГ НТЛ]])</f>
        <v>2</v>
      </c>
    </row>
    <row r="489" spans="1:124" x14ac:dyDescent="0.25">
      <c r="A489" s="21">
        <v>46</v>
      </c>
      <c r="B489" s="18" t="s">
        <v>251</v>
      </c>
      <c r="C489" s="18" t="s">
        <v>102</v>
      </c>
      <c r="D489" s="18" t="s">
        <v>103</v>
      </c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>
        <v>1</v>
      </c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  <c r="AU489" s="18"/>
      <c r="AV489" s="18"/>
      <c r="AW489" s="18"/>
      <c r="AX489" s="18"/>
      <c r="AY489" s="18"/>
      <c r="AZ489" s="18"/>
      <c r="BA489" s="18"/>
      <c r="BB489" s="18"/>
      <c r="BC489" s="18"/>
      <c r="BD489" s="18"/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  <c r="CB489" s="18"/>
      <c r="CC489" s="18"/>
      <c r="CD489" s="18"/>
      <c r="CE489" s="18"/>
      <c r="CF489" s="18"/>
      <c r="CG489" s="18"/>
      <c r="CH489" s="18"/>
      <c r="CI489" s="18"/>
      <c r="CJ489" s="18"/>
      <c r="CK489" s="18"/>
      <c r="CL489" s="18"/>
      <c r="CM489" s="18"/>
      <c r="CN489" s="18"/>
      <c r="CO489" s="18"/>
      <c r="CP489" s="18"/>
      <c r="CQ489" s="18"/>
      <c r="CR489" s="18"/>
      <c r="CS489" s="18"/>
      <c r="CT489" s="18"/>
      <c r="CU489" s="18"/>
      <c r="CV489" s="18"/>
      <c r="CW489" s="18"/>
      <c r="CX489" s="18"/>
      <c r="CY489" s="18"/>
      <c r="CZ489" s="18"/>
      <c r="DA489" s="18"/>
      <c r="DB489" s="18"/>
      <c r="DC489" s="18"/>
      <c r="DD489" s="18"/>
      <c r="DE489" s="18"/>
      <c r="DF489" s="18"/>
      <c r="DG489" s="18"/>
      <c r="DH489" s="18"/>
      <c r="DI489" s="18"/>
      <c r="DJ489" s="18"/>
      <c r="DK489" s="18"/>
      <c r="DL489" s="18"/>
      <c r="DM489" s="18"/>
      <c r="DN489" s="18"/>
      <c r="DO489" s="18"/>
      <c r="DP489" s="55">
        <v>0</v>
      </c>
      <c r="DQ489" s="51">
        <v>3</v>
      </c>
      <c r="DR489" s="19">
        <v>1</v>
      </c>
      <c r="DS489" s="44">
        <f>PRODUCT(Таблица1[[#This Row],[РЕЙТИНГ НТЛ]:[РЕГ НТЛ]])</f>
        <v>3</v>
      </c>
      <c r="DT489" s="74">
        <f>SUM(Таблица1[[#This Row],[РЕЙТИНГ DPT]:[РЕЙТИНГ НТЛ]])</f>
        <v>3</v>
      </c>
    </row>
    <row r="490" spans="1:124" x14ac:dyDescent="0.25">
      <c r="A490" s="13">
        <v>8</v>
      </c>
      <c r="B490" s="14" t="s">
        <v>241</v>
      </c>
      <c r="C490" s="18" t="s">
        <v>106</v>
      </c>
      <c r="D490" s="14" t="s">
        <v>108</v>
      </c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>
        <v>2</v>
      </c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4"/>
      <c r="BU490" s="14"/>
      <c r="BV490" s="14"/>
      <c r="BW490" s="14"/>
      <c r="BX490" s="14"/>
      <c r="BY490" s="14"/>
      <c r="BZ490" s="14"/>
      <c r="CA490" s="14"/>
      <c r="CB490" s="14"/>
      <c r="CC490" s="14"/>
      <c r="CD490" s="14"/>
      <c r="CE490" s="14"/>
      <c r="CF490" s="14"/>
      <c r="CG490" s="14"/>
      <c r="CH490" s="14"/>
      <c r="CI490" s="14"/>
      <c r="CJ490" s="14"/>
      <c r="CK490" s="14"/>
      <c r="CL490" s="14"/>
      <c r="CM490" s="14"/>
      <c r="CN490" s="14"/>
      <c r="CO490" s="14"/>
      <c r="CP490" s="14"/>
      <c r="CQ490" s="14"/>
      <c r="CR490" s="14"/>
      <c r="CS490" s="14"/>
      <c r="CT490" s="14"/>
      <c r="CU490" s="14"/>
      <c r="CV490" s="14"/>
      <c r="CW490" s="14"/>
      <c r="CX490" s="14"/>
      <c r="CY490" s="14"/>
      <c r="CZ490" s="14"/>
      <c r="DA490" s="14"/>
      <c r="DB490" s="14"/>
      <c r="DC490" s="14"/>
      <c r="DD490" s="14"/>
      <c r="DE490" s="14"/>
      <c r="DF490" s="14"/>
      <c r="DG490" s="14"/>
      <c r="DH490" s="14"/>
      <c r="DI490" s="14"/>
      <c r="DJ490" s="14"/>
      <c r="DK490" s="14"/>
      <c r="DL490" s="14"/>
      <c r="DM490" s="14"/>
      <c r="DN490" s="14"/>
      <c r="DO490" s="14"/>
      <c r="DP490" s="55">
        <v>0</v>
      </c>
      <c r="DQ490" s="49">
        <v>2</v>
      </c>
      <c r="DR490" s="19">
        <v>0</v>
      </c>
      <c r="DS490" s="43">
        <f>PRODUCT(Таблица1[[#This Row],[РЕЙТИНГ НТЛ]:[РЕГ НТЛ]])</f>
        <v>0</v>
      </c>
      <c r="DT490" s="74">
        <f>SUM(Таблица1[[#This Row],[РЕЙТИНГ DPT]:[РЕЙТИНГ НТЛ]])</f>
        <v>2</v>
      </c>
    </row>
    <row r="491" spans="1:124" x14ac:dyDescent="0.25">
      <c r="A491" s="21">
        <v>2</v>
      </c>
      <c r="B491" s="18" t="s">
        <v>242</v>
      </c>
      <c r="C491" s="18" t="s">
        <v>104</v>
      </c>
      <c r="D491" s="18" t="s">
        <v>105</v>
      </c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>
        <v>3</v>
      </c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  <c r="AV491" s="18"/>
      <c r="AW491" s="18"/>
      <c r="AX491" s="18"/>
      <c r="AY491" s="18"/>
      <c r="AZ491" s="18"/>
      <c r="BA491" s="18"/>
      <c r="BB491" s="18"/>
      <c r="BC491" s="18"/>
      <c r="BD491" s="18"/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  <c r="CB491" s="18"/>
      <c r="CC491" s="18"/>
      <c r="CD491" s="18"/>
      <c r="CE491" s="18"/>
      <c r="CF491" s="18"/>
      <c r="CG491" s="18"/>
      <c r="CH491" s="18"/>
      <c r="CI491" s="18"/>
      <c r="CJ491" s="18"/>
      <c r="CK491" s="18"/>
      <c r="CL491" s="18"/>
      <c r="CM491" s="18"/>
      <c r="CN491" s="18"/>
      <c r="CO491" s="18"/>
      <c r="CP491" s="18"/>
      <c r="CQ491" s="18"/>
      <c r="CR491" s="18"/>
      <c r="CS491" s="18"/>
      <c r="CT491" s="18"/>
      <c r="CU491" s="18"/>
      <c r="CV491" s="18"/>
      <c r="CW491" s="18"/>
      <c r="CX491" s="18"/>
      <c r="CY491" s="18"/>
      <c r="CZ491" s="18"/>
      <c r="DA491" s="18"/>
      <c r="DB491" s="18"/>
      <c r="DC491" s="18"/>
      <c r="DD491" s="18"/>
      <c r="DE491" s="18"/>
      <c r="DF491" s="18"/>
      <c r="DG491" s="18"/>
      <c r="DH491" s="18"/>
      <c r="DI491" s="18"/>
      <c r="DJ491" s="18"/>
      <c r="DK491" s="18"/>
      <c r="DL491" s="18"/>
      <c r="DM491" s="18"/>
      <c r="DN491" s="18"/>
      <c r="DO491" s="18"/>
      <c r="DP491" s="55">
        <v>0</v>
      </c>
      <c r="DQ491" s="51">
        <v>2</v>
      </c>
      <c r="DR491" s="19">
        <v>1</v>
      </c>
      <c r="DS491" s="44">
        <f>PRODUCT(Таблица1[[#This Row],[РЕЙТИНГ НТЛ]:[РЕГ НТЛ]])</f>
        <v>2</v>
      </c>
      <c r="DT491" s="74">
        <f>SUM(Таблица1[[#This Row],[РЕЙТИНГ DPT]:[РЕЙТИНГ НТЛ]])</f>
        <v>2</v>
      </c>
    </row>
    <row r="492" spans="1:124" x14ac:dyDescent="0.25">
      <c r="A492" s="21">
        <v>61</v>
      </c>
      <c r="B492" s="18" t="s">
        <v>243</v>
      </c>
      <c r="C492" s="18" t="s">
        <v>104</v>
      </c>
      <c r="D492" s="18" t="s">
        <v>105</v>
      </c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>
        <v>4</v>
      </c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  <c r="AV492" s="18"/>
      <c r="AW492" s="18"/>
      <c r="AX492" s="18"/>
      <c r="AY492" s="18"/>
      <c r="AZ492" s="18"/>
      <c r="BA492" s="18"/>
      <c r="BB492" s="18"/>
      <c r="BC492" s="18"/>
      <c r="BD492" s="18"/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  <c r="CB492" s="18"/>
      <c r="CC492" s="18"/>
      <c r="CD492" s="18"/>
      <c r="CE492" s="18"/>
      <c r="CF492" s="18"/>
      <c r="CG492" s="18"/>
      <c r="CH492" s="18"/>
      <c r="CI492" s="18"/>
      <c r="CJ492" s="18"/>
      <c r="CK492" s="18"/>
      <c r="CL492" s="18"/>
      <c r="CM492" s="18"/>
      <c r="CN492" s="18"/>
      <c r="CO492" s="18"/>
      <c r="CP492" s="18"/>
      <c r="CQ492" s="18"/>
      <c r="CR492" s="18"/>
      <c r="CS492" s="18"/>
      <c r="CT492" s="18"/>
      <c r="CU492" s="18"/>
      <c r="CV492" s="18"/>
      <c r="CW492" s="18"/>
      <c r="CX492" s="18"/>
      <c r="CY492" s="18"/>
      <c r="CZ492" s="18"/>
      <c r="DA492" s="18"/>
      <c r="DB492" s="18"/>
      <c r="DC492" s="18"/>
      <c r="DD492" s="18"/>
      <c r="DE492" s="18"/>
      <c r="DF492" s="18"/>
      <c r="DG492" s="18"/>
      <c r="DH492" s="18"/>
      <c r="DI492" s="18"/>
      <c r="DJ492" s="18"/>
      <c r="DK492" s="18"/>
      <c r="DL492" s="18"/>
      <c r="DM492" s="18"/>
      <c r="DN492" s="18"/>
      <c r="DO492" s="18"/>
      <c r="DP492" s="55">
        <v>0</v>
      </c>
      <c r="DQ492" s="52">
        <v>1</v>
      </c>
      <c r="DR492" s="19">
        <v>1</v>
      </c>
      <c r="DS492" s="44">
        <f>PRODUCT(Таблица1[[#This Row],[РЕЙТИНГ НТЛ]:[РЕГ НТЛ]])</f>
        <v>1</v>
      </c>
      <c r="DT492" s="74">
        <f>SUM(Таблица1[[#This Row],[РЕЙТИНГ DPT]:[РЕЙТИНГ НТЛ]])</f>
        <v>1</v>
      </c>
    </row>
    <row r="493" spans="1:124" x14ac:dyDescent="0.25">
      <c r="A493" s="21">
        <v>47</v>
      </c>
      <c r="B493" s="18" t="s">
        <v>253</v>
      </c>
      <c r="C493" s="18" t="s">
        <v>104</v>
      </c>
      <c r="D493" s="18" t="s">
        <v>105</v>
      </c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>
        <v>5</v>
      </c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/>
      <c r="AW493" s="18"/>
      <c r="AX493" s="18"/>
      <c r="AY493" s="18"/>
      <c r="AZ493" s="18"/>
      <c r="BA493" s="18"/>
      <c r="BB493" s="18"/>
      <c r="BC493" s="18"/>
      <c r="BD493" s="18"/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  <c r="CB493" s="18"/>
      <c r="CC493" s="18"/>
      <c r="CD493" s="18"/>
      <c r="CE493" s="18"/>
      <c r="CF493" s="18"/>
      <c r="CG493" s="18"/>
      <c r="CH493" s="18"/>
      <c r="CI493" s="18"/>
      <c r="CJ493" s="18"/>
      <c r="CK493" s="18"/>
      <c r="CL493" s="18"/>
      <c r="CM493" s="18"/>
      <c r="CN493" s="18"/>
      <c r="CO493" s="18"/>
      <c r="CP493" s="18"/>
      <c r="CQ493" s="18"/>
      <c r="CR493" s="18"/>
      <c r="CS493" s="18"/>
      <c r="CT493" s="18"/>
      <c r="CU493" s="18"/>
      <c r="CV493" s="18"/>
      <c r="CW493" s="18"/>
      <c r="CX493" s="18"/>
      <c r="CY493" s="18"/>
      <c r="CZ493" s="18"/>
      <c r="DA493" s="18"/>
      <c r="DB493" s="18"/>
      <c r="DC493" s="18"/>
      <c r="DD493" s="18"/>
      <c r="DE493" s="18"/>
      <c r="DF493" s="18"/>
      <c r="DG493" s="18"/>
      <c r="DH493" s="18"/>
      <c r="DI493" s="18"/>
      <c r="DJ493" s="18"/>
      <c r="DK493" s="18"/>
      <c r="DL493" s="18"/>
      <c r="DM493" s="18"/>
      <c r="DN493" s="18"/>
      <c r="DO493" s="18"/>
      <c r="DP493" s="55">
        <v>0</v>
      </c>
      <c r="DQ493" s="52">
        <v>1</v>
      </c>
      <c r="DR493" s="19">
        <v>1</v>
      </c>
      <c r="DS493" s="44">
        <f>PRODUCT(Таблица1[[#This Row],[РЕЙТИНГ НТЛ]:[РЕГ НТЛ]])</f>
        <v>1</v>
      </c>
      <c r="DT493" s="74">
        <f>SUM(Таблица1[[#This Row],[РЕЙТИНГ DPT]:[РЕЙТИНГ НТЛ]])</f>
        <v>1</v>
      </c>
    </row>
    <row r="494" spans="1:124" x14ac:dyDescent="0.25">
      <c r="A494" s="13">
        <v>46</v>
      </c>
      <c r="B494" s="14" t="s">
        <v>251</v>
      </c>
      <c r="C494" s="18" t="s">
        <v>102</v>
      </c>
      <c r="D494" s="14" t="s">
        <v>103</v>
      </c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>
        <v>1</v>
      </c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4"/>
      <c r="BU494" s="14"/>
      <c r="BV494" s="14"/>
      <c r="BW494" s="14"/>
      <c r="BX494" s="14"/>
      <c r="BY494" s="14"/>
      <c r="BZ494" s="14"/>
      <c r="CA494" s="14"/>
      <c r="CB494" s="14"/>
      <c r="CC494" s="14"/>
      <c r="CD494" s="14"/>
      <c r="CE494" s="14"/>
      <c r="CF494" s="14"/>
      <c r="CG494" s="14"/>
      <c r="CH494" s="14"/>
      <c r="CI494" s="14"/>
      <c r="CJ494" s="14"/>
      <c r="CK494" s="14"/>
      <c r="CL494" s="14"/>
      <c r="CM494" s="14"/>
      <c r="CN494" s="14"/>
      <c r="CO494" s="14"/>
      <c r="CP494" s="14"/>
      <c r="CQ494" s="14"/>
      <c r="CR494" s="14"/>
      <c r="CS494" s="14"/>
      <c r="CT494" s="14"/>
      <c r="CU494" s="14"/>
      <c r="CV494" s="14"/>
      <c r="CW494" s="14"/>
      <c r="CX494" s="14"/>
      <c r="CY494" s="14"/>
      <c r="CZ494" s="14"/>
      <c r="DA494" s="14"/>
      <c r="DB494" s="14"/>
      <c r="DC494" s="14"/>
      <c r="DD494" s="14"/>
      <c r="DE494" s="14"/>
      <c r="DF494" s="14"/>
      <c r="DG494" s="14"/>
      <c r="DH494" s="14"/>
      <c r="DI494" s="14"/>
      <c r="DJ494" s="14"/>
      <c r="DK494" s="14"/>
      <c r="DL494" s="14"/>
      <c r="DM494" s="14"/>
      <c r="DN494" s="14"/>
      <c r="DO494" s="14"/>
      <c r="DP494" s="55">
        <v>0</v>
      </c>
      <c r="DQ494" s="46">
        <v>3</v>
      </c>
      <c r="DR494" s="19">
        <v>1</v>
      </c>
      <c r="DS494" s="43">
        <f>PRODUCT(Таблица1[[#This Row],[РЕЙТИНГ НТЛ]:[РЕГ НТЛ]])</f>
        <v>3</v>
      </c>
      <c r="DT494" s="74">
        <f>SUM(Таблица1[[#This Row],[РЕЙТИНГ DPT]:[РЕЙТИНГ НТЛ]])</f>
        <v>3</v>
      </c>
    </row>
    <row r="495" spans="1:124" x14ac:dyDescent="0.25">
      <c r="A495" s="13">
        <v>65</v>
      </c>
      <c r="B495" s="14" t="s">
        <v>228</v>
      </c>
      <c r="C495" s="18" t="s">
        <v>102</v>
      </c>
      <c r="D495" s="14" t="s">
        <v>103</v>
      </c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>
        <v>2</v>
      </c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T495" s="14"/>
      <c r="BU495" s="14"/>
      <c r="BV495" s="14"/>
      <c r="BW495" s="14"/>
      <c r="BX495" s="14"/>
      <c r="BY495" s="14"/>
      <c r="BZ495" s="14"/>
      <c r="CA495" s="14"/>
      <c r="CB495" s="14"/>
      <c r="CC495" s="14"/>
      <c r="CD495" s="14"/>
      <c r="CE495" s="14"/>
      <c r="CF495" s="14"/>
      <c r="CG495" s="14"/>
      <c r="CH495" s="14"/>
      <c r="CI495" s="14"/>
      <c r="CJ495" s="14"/>
      <c r="CK495" s="14"/>
      <c r="CL495" s="14"/>
      <c r="CM495" s="14"/>
      <c r="CN495" s="14"/>
      <c r="CO495" s="14"/>
      <c r="CP495" s="14"/>
      <c r="CQ495" s="14"/>
      <c r="CR495" s="14"/>
      <c r="CS495" s="14"/>
      <c r="CT495" s="14"/>
      <c r="CU495" s="14"/>
      <c r="CV495" s="14"/>
      <c r="CW495" s="14"/>
      <c r="CX495" s="14"/>
      <c r="CY495" s="14"/>
      <c r="CZ495" s="14"/>
      <c r="DA495" s="14"/>
      <c r="DB495" s="14"/>
      <c r="DC495" s="14"/>
      <c r="DD495" s="14"/>
      <c r="DE495" s="14"/>
      <c r="DF495" s="14"/>
      <c r="DG495" s="14"/>
      <c r="DH495" s="14"/>
      <c r="DI495" s="14"/>
      <c r="DJ495" s="14"/>
      <c r="DK495" s="14"/>
      <c r="DL495" s="14"/>
      <c r="DM495" s="14"/>
      <c r="DN495" s="14"/>
      <c r="DO495" s="14"/>
      <c r="DP495" s="55">
        <v>0</v>
      </c>
      <c r="DQ495" s="46">
        <v>2</v>
      </c>
      <c r="DR495" s="19">
        <v>1</v>
      </c>
      <c r="DS495" s="43">
        <f>PRODUCT(Таблица1[[#This Row],[РЕЙТИНГ НТЛ]:[РЕГ НТЛ]])</f>
        <v>2</v>
      </c>
      <c r="DT495" s="74">
        <f>SUM(Таблица1[[#This Row],[РЕЙТИНГ DPT]:[РЕЙТИНГ НТЛ]])</f>
        <v>2</v>
      </c>
    </row>
    <row r="496" spans="1:124" x14ac:dyDescent="0.25">
      <c r="A496" s="13">
        <v>5</v>
      </c>
      <c r="B496" s="14" t="s">
        <v>260</v>
      </c>
      <c r="C496" s="18" t="s">
        <v>102</v>
      </c>
      <c r="D496" s="14" t="s">
        <v>103</v>
      </c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>
        <v>3</v>
      </c>
      <c r="AC496" s="14"/>
      <c r="AD496" s="14"/>
      <c r="AE496" s="14"/>
      <c r="AF496" s="14"/>
      <c r="AG496" s="20"/>
      <c r="AH496" s="20"/>
      <c r="AI496" s="20"/>
      <c r="AJ496" s="20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  <c r="BT496" s="14"/>
      <c r="BU496" s="14"/>
      <c r="BV496" s="14"/>
      <c r="BW496" s="14"/>
      <c r="BX496" s="14"/>
      <c r="BY496" s="14"/>
      <c r="BZ496" s="14"/>
      <c r="CA496" s="14"/>
      <c r="CB496" s="14"/>
      <c r="CC496" s="14"/>
      <c r="CD496" s="14"/>
      <c r="CE496" s="14"/>
      <c r="CF496" s="14"/>
      <c r="CG496" s="14"/>
      <c r="CH496" s="14"/>
      <c r="CI496" s="14"/>
      <c r="CJ496" s="14"/>
      <c r="CK496" s="14"/>
      <c r="CL496" s="14"/>
      <c r="CM496" s="14"/>
      <c r="CN496" s="14"/>
      <c r="CO496" s="14"/>
      <c r="CP496" s="14"/>
      <c r="CQ496" s="14"/>
      <c r="CR496" s="14"/>
      <c r="CS496" s="14"/>
      <c r="CT496" s="14"/>
      <c r="CU496" s="14"/>
      <c r="CV496" s="14"/>
      <c r="CW496" s="14"/>
      <c r="CX496" s="14"/>
      <c r="CY496" s="14"/>
      <c r="CZ496" s="14"/>
      <c r="DA496" s="14"/>
      <c r="DB496" s="14"/>
      <c r="DC496" s="14"/>
      <c r="DD496" s="14"/>
      <c r="DE496" s="14"/>
      <c r="DF496" s="14"/>
      <c r="DG496" s="14"/>
      <c r="DH496" s="14"/>
      <c r="DI496" s="14"/>
      <c r="DJ496" s="14"/>
      <c r="DK496" s="14"/>
      <c r="DL496" s="14"/>
      <c r="DM496" s="14"/>
      <c r="DN496" s="14"/>
      <c r="DO496" s="14"/>
      <c r="DP496" s="55">
        <v>0</v>
      </c>
      <c r="DQ496" s="46">
        <v>2</v>
      </c>
      <c r="DR496" s="19">
        <v>1</v>
      </c>
      <c r="DS496" s="43">
        <f>PRODUCT(Таблица1[[#This Row],[РЕЙТИНГ НТЛ]:[РЕГ НТЛ]])</f>
        <v>2</v>
      </c>
      <c r="DT496" s="74">
        <f>SUM(Таблица1[[#This Row],[РЕЙТИНГ DPT]:[РЕЙТИНГ НТЛ]])</f>
        <v>2</v>
      </c>
    </row>
    <row r="497" spans="1:124" x14ac:dyDescent="0.25">
      <c r="A497" s="13">
        <v>31</v>
      </c>
      <c r="B497" s="14" t="s">
        <v>252</v>
      </c>
      <c r="C497" s="18" t="s">
        <v>104</v>
      </c>
      <c r="D497" s="14" t="s">
        <v>105</v>
      </c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>
        <v>4</v>
      </c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4"/>
      <c r="BU497" s="14"/>
      <c r="BV497" s="14"/>
      <c r="BW497" s="14"/>
      <c r="BX497" s="14"/>
      <c r="BY497" s="14"/>
      <c r="BZ497" s="14"/>
      <c r="CA497" s="14"/>
      <c r="CB497" s="14"/>
      <c r="CC497" s="14"/>
      <c r="CD497" s="14"/>
      <c r="CE497" s="14"/>
      <c r="CF497" s="14"/>
      <c r="CG497" s="14"/>
      <c r="CH497" s="14"/>
      <c r="CI497" s="14"/>
      <c r="CJ497" s="14"/>
      <c r="CK497" s="14"/>
      <c r="CL497" s="14"/>
      <c r="CM497" s="14"/>
      <c r="CN497" s="14"/>
      <c r="CO497" s="14"/>
      <c r="CP497" s="14"/>
      <c r="CQ497" s="14"/>
      <c r="CR497" s="14"/>
      <c r="CS497" s="14"/>
      <c r="CT497" s="14"/>
      <c r="CU497" s="14"/>
      <c r="CV497" s="14"/>
      <c r="CW497" s="14"/>
      <c r="CX497" s="14"/>
      <c r="CY497" s="14"/>
      <c r="CZ497" s="14"/>
      <c r="DA497" s="14"/>
      <c r="DB497" s="14"/>
      <c r="DC497" s="14"/>
      <c r="DD497" s="14"/>
      <c r="DE497" s="14"/>
      <c r="DF497" s="14"/>
      <c r="DG497" s="14"/>
      <c r="DH497" s="14"/>
      <c r="DI497" s="14"/>
      <c r="DJ497" s="14"/>
      <c r="DK497" s="14"/>
      <c r="DL497" s="14"/>
      <c r="DM497" s="14"/>
      <c r="DN497" s="14"/>
      <c r="DO497" s="14"/>
      <c r="DP497" s="55">
        <v>0</v>
      </c>
      <c r="DQ497" s="46">
        <v>1</v>
      </c>
      <c r="DR497" s="19">
        <v>1</v>
      </c>
      <c r="DS497" s="43">
        <f>PRODUCT(Таблица1[[#This Row],[РЕЙТИНГ НТЛ]:[РЕГ НТЛ]])</f>
        <v>1</v>
      </c>
      <c r="DT497" s="74">
        <f>SUM(Таблица1[[#This Row],[РЕЙТИНГ DPT]:[РЕЙТИНГ НТЛ]])</f>
        <v>1</v>
      </c>
    </row>
    <row r="498" spans="1:124" x14ac:dyDescent="0.25">
      <c r="A498" s="21">
        <v>3</v>
      </c>
      <c r="B498" s="18" t="s">
        <v>244</v>
      </c>
      <c r="C498" s="18" t="s">
        <v>153</v>
      </c>
      <c r="D498" s="18" t="s">
        <v>145</v>
      </c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>
        <v>5</v>
      </c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  <c r="AU498" s="18"/>
      <c r="AV498" s="18"/>
      <c r="AW498" s="18"/>
      <c r="AX498" s="18"/>
      <c r="AY498" s="18"/>
      <c r="AZ498" s="18"/>
      <c r="BA498" s="18"/>
      <c r="BB498" s="18"/>
      <c r="BC498" s="18"/>
      <c r="BD498" s="18"/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  <c r="CB498" s="18"/>
      <c r="CC498" s="18"/>
      <c r="CD498" s="18"/>
      <c r="CE498" s="18"/>
      <c r="CF498" s="18"/>
      <c r="CG498" s="18"/>
      <c r="CH498" s="18"/>
      <c r="CI498" s="18"/>
      <c r="CJ498" s="18"/>
      <c r="CK498" s="18"/>
      <c r="CL498" s="18"/>
      <c r="CM498" s="18"/>
      <c r="CN498" s="18"/>
      <c r="CO498" s="18"/>
      <c r="CP498" s="18"/>
      <c r="CQ498" s="18"/>
      <c r="CR498" s="18"/>
      <c r="CS498" s="18"/>
      <c r="CT498" s="18"/>
      <c r="CU498" s="18"/>
      <c r="CV498" s="18"/>
      <c r="CW498" s="18"/>
      <c r="CX498" s="18"/>
      <c r="CY498" s="18"/>
      <c r="CZ498" s="18"/>
      <c r="DA498" s="18"/>
      <c r="DB498" s="18"/>
      <c r="DC498" s="18"/>
      <c r="DD498" s="18"/>
      <c r="DE498" s="18"/>
      <c r="DF498" s="18"/>
      <c r="DG498" s="18"/>
      <c r="DH498" s="18"/>
      <c r="DI498" s="18"/>
      <c r="DJ498" s="18"/>
      <c r="DK498" s="18"/>
      <c r="DL498" s="18"/>
      <c r="DM498" s="18"/>
      <c r="DN498" s="18"/>
      <c r="DO498" s="18"/>
      <c r="DP498" s="55">
        <v>0</v>
      </c>
      <c r="DQ498" s="52">
        <v>1</v>
      </c>
      <c r="DR498" s="19">
        <v>0</v>
      </c>
      <c r="DS498" s="44">
        <f>PRODUCT(Таблица1[[#This Row],[РЕЙТИНГ НТЛ]:[РЕГ НТЛ]])</f>
        <v>0</v>
      </c>
      <c r="DT498" s="74">
        <f>SUM(Таблица1[[#This Row],[РЕЙТИНГ DPT]:[РЕЙТИНГ НТЛ]])</f>
        <v>1</v>
      </c>
    </row>
    <row r="499" spans="1:124" x14ac:dyDescent="0.25">
      <c r="A499" s="13">
        <v>10</v>
      </c>
      <c r="B499" s="14" t="s">
        <v>262</v>
      </c>
      <c r="C499" s="18" t="s">
        <v>102</v>
      </c>
      <c r="D499" s="14" t="s">
        <v>103</v>
      </c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>
        <v>6</v>
      </c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4"/>
      <c r="BU499" s="14"/>
      <c r="BV499" s="14"/>
      <c r="BW499" s="14"/>
      <c r="BX499" s="14"/>
      <c r="BY499" s="14"/>
      <c r="BZ499" s="14"/>
      <c r="CA499" s="14"/>
      <c r="CB499" s="14"/>
      <c r="CC499" s="14"/>
      <c r="CD499" s="14"/>
      <c r="CE499" s="14"/>
      <c r="CF499" s="14"/>
      <c r="CG499" s="14"/>
      <c r="CH499" s="14"/>
      <c r="CI499" s="14"/>
      <c r="CJ499" s="14"/>
      <c r="CK499" s="14"/>
      <c r="CL499" s="14"/>
      <c r="CM499" s="14"/>
      <c r="CN499" s="14"/>
      <c r="CO499" s="14"/>
      <c r="CP499" s="14"/>
      <c r="CQ499" s="14"/>
      <c r="CR499" s="14"/>
      <c r="CS499" s="14"/>
      <c r="CT499" s="14"/>
      <c r="CU499" s="14"/>
      <c r="CV499" s="14"/>
      <c r="CW499" s="14"/>
      <c r="CX499" s="14"/>
      <c r="CY499" s="14"/>
      <c r="CZ499" s="14"/>
      <c r="DA499" s="14"/>
      <c r="DB499" s="14"/>
      <c r="DC499" s="14"/>
      <c r="DD499" s="14"/>
      <c r="DE499" s="14"/>
      <c r="DF499" s="14"/>
      <c r="DG499" s="14"/>
      <c r="DH499" s="14"/>
      <c r="DI499" s="14"/>
      <c r="DJ499" s="14"/>
      <c r="DK499" s="14"/>
      <c r="DL499" s="14"/>
      <c r="DM499" s="14"/>
      <c r="DN499" s="14"/>
      <c r="DO499" s="14"/>
      <c r="DP499" s="55">
        <v>0</v>
      </c>
      <c r="DQ499" s="46">
        <v>1</v>
      </c>
      <c r="DR499" s="19">
        <v>1</v>
      </c>
      <c r="DS499" s="43">
        <f>PRODUCT(Таблица1[[#This Row],[РЕЙТИНГ НТЛ]:[РЕГ НТЛ]])</f>
        <v>1</v>
      </c>
      <c r="DT499" s="74">
        <f>SUM(Таблица1[[#This Row],[РЕЙТИНГ DPT]:[РЕЙТИНГ НТЛ]])</f>
        <v>1</v>
      </c>
    </row>
    <row r="500" spans="1:124" x14ac:dyDescent="0.25">
      <c r="A500" s="21">
        <v>60</v>
      </c>
      <c r="B500" s="18" t="s">
        <v>290</v>
      </c>
      <c r="C500" s="18" t="s">
        <v>102</v>
      </c>
      <c r="D500" s="18" t="s">
        <v>103</v>
      </c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>
        <v>7</v>
      </c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  <c r="AU500" s="18"/>
      <c r="AV500" s="18"/>
      <c r="AW500" s="18"/>
      <c r="AX500" s="18"/>
      <c r="AY500" s="18"/>
      <c r="AZ500" s="18"/>
      <c r="BA500" s="18"/>
      <c r="BB500" s="18"/>
      <c r="BC500" s="18"/>
      <c r="BD500" s="18"/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  <c r="CB500" s="18"/>
      <c r="CC500" s="18"/>
      <c r="CD500" s="18"/>
      <c r="CE500" s="18"/>
      <c r="CF500" s="18"/>
      <c r="CG500" s="18"/>
      <c r="CH500" s="18"/>
      <c r="CI500" s="18"/>
      <c r="CJ500" s="18"/>
      <c r="CK500" s="18"/>
      <c r="CL500" s="18"/>
      <c r="CM500" s="18"/>
      <c r="CN500" s="18"/>
      <c r="CO500" s="18"/>
      <c r="CP500" s="18"/>
      <c r="CQ500" s="18"/>
      <c r="CR500" s="18"/>
      <c r="CS500" s="18"/>
      <c r="CT500" s="18"/>
      <c r="CU500" s="18"/>
      <c r="CV500" s="18"/>
      <c r="CW500" s="18"/>
      <c r="CX500" s="18"/>
      <c r="CY500" s="18"/>
      <c r="CZ500" s="18"/>
      <c r="DA500" s="18"/>
      <c r="DB500" s="18"/>
      <c r="DC500" s="18"/>
      <c r="DD500" s="18"/>
      <c r="DE500" s="18"/>
      <c r="DF500" s="18"/>
      <c r="DG500" s="18"/>
      <c r="DH500" s="18"/>
      <c r="DI500" s="18"/>
      <c r="DJ500" s="18"/>
      <c r="DK500" s="18"/>
      <c r="DL500" s="18"/>
      <c r="DM500" s="18"/>
      <c r="DN500" s="18"/>
      <c r="DO500" s="18"/>
      <c r="DP500" s="55">
        <v>0</v>
      </c>
      <c r="DQ500" s="66">
        <v>0</v>
      </c>
      <c r="DR500" s="19">
        <v>0</v>
      </c>
      <c r="DS500" s="44">
        <f>PRODUCT(Таблица1[[#This Row],[РЕЙТИНГ НТЛ]:[РЕГ НТЛ]])</f>
        <v>0</v>
      </c>
      <c r="DT500" s="74">
        <f>SUM(Таблица1[[#This Row],[РЕЙТИНГ DPT]:[РЕЙТИНГ НТЛ]])</f>
        <v>0</v>
      </c>
    </row>
    <row r="501" spans="1:124" x14ac:dyDescent="0.25">
      <c r="A501" s="13">
        <v>74</v>
      </c>
      <c r="B501" s="14" t="s">
        <v>256</v>
      </c>
      <c r="C501" s="18" t="s">
        <v>104</v>
      </c>
      <c r="D501" s="14" t="s">
        <v>105</v>
      </c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>
        <v>16</v>
      </c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4"/>
      <c r="BU501" s="14"/>
      <c r="BV501" s="14"/>
      <c r="BW501" s="14"/>
      <c r="BX501" s="14"/>
      <c r="BY501" s="14"/>
      <c r="BZ501" s="14"/>
      <c r="CA501" s="14"/>
      <c r="CB501" s="14"/>
      <c r="CC501" s="14"/>
      <c r="CD501" s="14"/>
      <c r="CE501" s="14"/>
      <c r="CF501" s="14"/>
      <c r="CG501" s="14"/>
      <c r="CH501" s="14"/>
      <c r="CI501" s="14"/>
      <c r="CJ501" s="14"/>
      <c r="CK501" s="14"/>
      <c r="CL501" s="14"/>
      <c r="CM501" s="14"/>
      <c r="CN501" s="14"/>
      <c r="CO501" s="14"/>
      <c r="CP501" s="14"/>
      <c r="CQ501" s="14"/>
      <c r="CR501" s="14"/>
      <c r="CS501" s="14"/>
      <c r="CT501" s="14"/>
      <c r="CU501" s="14"/>
      <c r="CV501" s="14"/>
      <c r="CW501" s="14"/>
      <c r="CX501" s="14"/>
      <c r="CY501" s="14"/>
      <c r="CZ501" s="14"/>
      <c r="DA501" s="14"/>
      <c r="DB501" s="14"/>
      <c r="DC501" s="14"/>
      <c r="DD501" s="14"/>
      <c r="DE501" s="14"/>
      <c r="DF501" s="14"/>
      <c r="DG501" s="14"/>
      <c r="DH501" s="14"/>
      <c r="DI501" s="14"/>
      <c r="DJ501" s="14"/>
      <c r="DK501" s="14"/>
      <c r="DL501" s="14"/>
      <c r="DM501" s="14"/>
      <c r="DN501" s="14"/>
      <c r="DO501" s="14"/>
      <c r="DP501" s="55">
        <v>0</v>
      </c>
      <c r="DQ501" s="66">
        <v>0</v>
      </c>
      <c r="DR501" s="19">
        <v>1</v>
      </c>
      <c r="DS501" s="43">
        <f>PRODUCT(Таблица1[[#This Row],[РЕЙТИНГ НТЛ]:[РЕГ НТЛ]])</f>
        <v>0</v>
      </c>
      <c r="DT501" s="74">
        <f>SUM(Таблица1[[#This Row],[РЕЙТИНГ DPT]:[РЕЙТИНГ НТЛ]])</f>
        <v>0</v>
      </c>
    </row>
    <row r="502" spans="1:124" x14ac:dyDescent="0.25">
      <c r="A502" s="13">
        <v>35</v>
      </c>
      <c r="B502" s="14" t="s">
        <v>245</v>
      </c>
      <c r="C502" s="18" t="s">
        <v>102</v>
      </c>
      <c r="D502" s="14" t="s">
        <v>103</v>
      </c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 t="s">
        <v>149</v>
      </c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BS502" s="14"/>
      <c r="BT502" s="14"/>
      <c r="BU502" s="14"/>
      <c r="BV502" s="14"/>
      <c r="BW502" s="14"/>
      <c r="BX502" s="14"/>
      <c r="BY502" s="14"/>
      <c r="BZ502" s="14"/>
      <c r="CA502" s="14"/>
      <c r="CB502" s="14"/>
      <c r="CC502" s="14"/>
      <c r="CD502" s="14"/>
      <c r="CE502" s="14"/>
      <c r="CF502" s="14"/>
      <c r="CG502" s="14"/>
      <c r="CH502" s="14"/>
      <c r="CI502" s="14"/>
      <c r="CJ502" s="14"/>
      <c r="CK502" s="14"/>
      <c r="CL502" s="14"/>
      <c r="CM502" s="14"/>
      <c r="CN502" s="14"/>
      <c r="CO502" s="14"/>
      <c r="CP502" s="14"/>
      <c r="CQ502" s="14"/>
      <c r="CR502" s="14"/>
      <c r="CS502" s="14"/>
      <c r="CT502" s="14"/>
      <c r="CU502" s="14"/>
      <c r="CV502" s="14"/>
      <c r="CW502" s="14"/>
      <c r="CX502" s="14"/>
      <c r="CY502" s="14"/>
      <c r="CZ502" s="14"/>
      <c r="DA502" s="14"/>
      <c r="DB502" s="14"/>
      <c r="DC502" s="14"/>
      <c r="DD502" s="14"/>
      <c r="DE502" s="14"/>
      <c r="DF502" s="14"/>
      <c r="DG502" s="14"/>
      <c r="DH502" s="14"/>
      <c r="DI502" s="14"/>
      <c r="DJ502" s="14"/>
      <c r="DK502" s="14"/>
      <c r="DL502" s="14"/>
      <c r="DM502" s="14"/>
      <c r="DN502" s="14"/>
      <c r="DO502" s="14"/>
      <c r="DP502" s="55">
        <v>0</v>
      </c>
      <c r="DQ502" s="66">
        <v>0</v>
      </c>
      <c r="DR502" s="35">
        <v>1</v>
      </c>
      <c r="DS502" s="43">
        <f>PRODUCT(Таблица1[[#This Row],[РЕЙТИНГ НТЛ]:[РЕГ НТЛ]])</f>
        <v>0</v>
      </c>
      <c r="DT502" s="74">
        <f>SUM(Таблица1[[#This Row],[РЕЙТИНГ DPT]:[РЕЙТИНГ НТЛ]])</f>
        <v>0</v>
      </c>
    </row>
    <row r="503" spans="1:124" x14ac:dyDescent="0.25">
      <c r="A503" s="13">
        <v>2</v>
      </c>
      <c r="B503" s="14" t="s">
        <v>242</v>
      </c>
      <c r="C503" s="18" t="s">
        <v>104</v>
      </c>
      <c r="D503" s="14" t="s">
        <v>105</v>
      </c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 t="s">
        <v>149</v>
      </c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  <c r="BT503" s="14"/>
      <c r="BU503" s="14"/>
      <c r="BV503" s="14"/>
      <c r="BW503" s="14"/>
      <c r="BX503" s="14"/>
      <c r="BY503" s="14"/>
      <c r="BZ503" s="14"/>
      <c r="CA503" s="14"/>
      <c r="CB503" s="14"/>
      <c r="CC503" s="14"/>
      <c r="CD503" s="14"/>
      <c r="CE503" s="14"/>
      <c r="CF503" s="14"/>
      <c r="CG503" s="14"/>
      <c r="CH503" s="14"/>
      <c r="CI503" s="14"/>
      <c r="CJ503" s="14"/>
      <c r="CK503" s="14"/>
      <c r="CL503" s="14"/>
      <c r="CM503" s="14"/>
      <c r="CN503" s="14"/>
      <c r="CO503" s="14"/>
      <c r="CP503" s="14"/>
      <c r="CQ503" s="14"/>
      <c r="CR503" s="14"/>
      <c r="CS503" s="14"/>
      <c r="CT503" s="14"/>
      <c r="CU503" s="14"/>
      <c r="CV503" s="14"/>
      <c r="CW503" s="14"/>
      <c r="CX503" s="14"/>
      <c r="CY503" s="14"/>
      <c r="CZ503" s="14"/>
      <c r="DA503" s="14"/>
      <c r="DB503" s="14"/>
      <c r="DC503" s="14"/>
      <c r="DD503" s="14"/>
      <c r="DE503" s="14"/>
      <c r="DF503" s="14"/>
      <c r="DG503" s="14"/>
      <c r="DH503" s="14"/>
      <c r="DI503" s="14"/>
      <c r="DJ503" s="14"/>
      <c r="DK503" s="14"/>
      <c r="DL503" s="14"/>
      <c r="DM503" s="14"/>
      <c r="DN503" s="14"/>
      <c r="DO503" s="14"/>
      <c r="DP503" s="55">
        <v>0</v>
      </c>
      <c r="DQ503" s="66">
        <v>0</v>
      </c>
      <c r="DR503" s="19">
        <v>1</v>
      </c>
      <c r="DS503" s="43">
        <f>PRODUCT(Таблица1[[#This Row],[РЕЙТИНГ НТЛ]:[РЕГ НТЛ]])</f>
        <v>0</v>
      </c>
      <c r="DT503" s="74">
        <f>SUM(Таблица1[[#This Row],[РЕЙТИНГ DPT]:[РЕЙТИНГ НТЛ]])</f>
        <v>0</v>
      </c>
    </row>
    <row r="504" spans="1:124" x14ac:dyDescent="0.25">
      <c r="A504" s="13">
        <v>33</v>
      </c>
      <c r="B504" s="14" t="s">
        <v>278</v>
      </c>
      <c r="C504" s="18" t="s">
        <v>102</v>
      </c>
      <c r="D504" s="14" t="s">
        <v>103</v>
      </c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 t="s">
        <v>180</v>
      </c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  <c r="BS504" s="14"/>
      <c r="BT504" s="14"/>
      <c r="BU504" s="14"/>
      <c r="BV504" s="14"/>
      <c r="BW504" s="14"/>
      <c r="BX504" s="14"/>
      <c r="BY504" s="14"/>
      <c r="BZ504" s="14"/>
      <c r="CA504" s="14"/>
      <c r="CB504" s="14"/>
      <c r="CC504" s="14"/>
      <c r="CD504" s="14"/>
      <c r="CE504" s="14"/>
      <c r="CF504" s="14"/>
      <c r="CG504" s="14"/>
      <c r="CH504" s="14"/>
      <c r="CI504" s="14"/>
      <c r="CJ504" s="14"/>
      <c r="CK504" s="14"/>
      <c r="CL504" s="14"/>
      <c r="CM504" s="14"/>
      <c r="CN504" s="14"/>
      <c r="CO504" s="14"/>
      <c r="CP504" s="14"/>
      <c r="CQ504" s="14"/>
      <c r="CR504" s="14"/>
      <c r="CS504" s="14"/>
      <c r="CT504" s="14"/>
      <c r="CU504" s="14"/>
      <c r="CV504" s="14"/>
      <c r="CW504" s="14"/>
      <c r="CX504" s="14"/>
      <c r="CY504" s="14"/>
      <c r="CZ504" s="14"/>
      <c r="DA504" s="14"/>
      <c r="DB504" s="14"/>
      <c r="DC504" s="14"/>
      <c r="DD504" s="14"/>
      <c r="DE504" s="14"/>
      <c r="DF504" s="14"/>
      <c r="DG504" s="14"/>
      <c r="DH504" s="14"/>
      <c r="DI504" s="14"/>
      <c r="DJ504" s="14"/>
      <c r="DK504" s="14"/>
      <c r="DL504" s="14"/>
      <c r="DM504" s="14"/>
      <c r="DN504" s="14"/>
      <c r="DO504" s="14"/>
      <c r="DP504" s="55">
        <v>0</v>
      </c>
      <c r="DQ504" s="66">
        <v>0</v>
      </c>
      <c r="DR504" s="19">
        <v>1</v>
      </c>
      <c r="DS504" s="43">
        <f>PRODUCT(Таблица1[[#This Row],[РЕЙТИНГ НТЛ]:[РЕГ НТЛ]])</f>
        <v>0</v>
      </c>
      <c r="DT504" s="74">
        <f>SUM(Таблица1[[#This Row],[РЕЙТИНГ DPT]:[РЕЙТИНГ НТЛ]])</f>
        <v>0</v>
      </c>
    </row>
    <row r="505" spans="1:124" x14ac:dyDescent="0.25">
      <c r="A505" s="13">
        <v>9</v>
      </c>
      <c r="B505" s="14" t="s">
        <v>261</v>
      </c>
      <c r="C505" s="18" t="s">
        <v>102</v>
      </c>
      <c r="D505" s="14" t="s">
        <v>103</v>
      </c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 t="s">
        <v>180</v>
      </c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4"/>
      <c r="BU505" s="14"/>
      <c r="BV505" s="14"/>
      <c r="BW505" s="14"/>
      <c r="BX505" s="14"/>
      <c r="BY505" s="14"/>
      <c r="BZ505" s="14"/>
      <c r="CA505" s="14"/>
      <c r="CB505" s="14"/>
      <c r="CC505" s="14"/>
      <c r="CD505" s="14"/>
      <c r="CE505" s="14"/>
      <c r="CF505" s="14"/>
      <c r="CG505" s="14"/>
      <c r="CH505" s="14"/>
      <c r="CI505" s="14"/>
      <c r="CJ505" s="14"/>
      <c r="CK505" s="14"/>
      <c r="CL505" s="14"/>
      <c r="CM505" s="14"/>
      <c r="CN505" s="14"/>
      <c r="CO505" s="14"/>
      <c r="CP505" s="14"/>
      <c r="CQ505" s="14"/>
      <c r="CR505" s="14"/>
      <c r="CS505" s="14"/>
      <c r="CT505" s="14"/>
      <c r="CU505" s="14"/>
      <c r="CV505" s="14"/>
      <c r="CW505" s="14"/>
      <c r="CX505" s="14"/>
      <c r="CY505" s="14"/>
      <c r="CZ505" s="14"/>
      <c r="DA505" s="14"/>
      <c r="DB505" s="14"/>
      <c r="DC505" s="14"/>
      <c r="DD505" s="14"/>
      <c r="DE505" s="14"/>
      <c r="DF505" s="14"/>
      <c r="DG505" s="14"/>
      <c r="DH505" s="14"/>
      <c r="DI505" s="14"/>
      <c r="DJ505" s="14"/>
      <c r="DK505" s="14"/>
      <c r="DL505" s="14"/>
      <c r="DM505" s="14"/>
      <c r="DN505" s="14"/>
      <c r="DO505" s="14"/>
      <c r="DP505" s="55">
        <v>0</v>
      </c>
      <c r="DQ505" s="66">
        <v>0</v>
      </c>
      <c r="DR505" s="35">
        <v>1</v>
      </c>
      <c r="DS505" s="43">
        <f>PRODUCT(Таблица1[[#This Row],[РЕЙТИНГ НТЛ]:[РЕГ НТЛ]])</f>
        <v>0</v>
      </c>
      <c r="DT505" s="74">
        <f>SUM(Таблица1[[#This Row],[РЕЙТИНГ DPT]:[РЕЙТИНГ НТЛ]])</f>
        <v>0</v>
      </c>
    </row>
    <row r="506" spans="1:124" x14ac:dyDescent="0.25">
      <c r="A506" s="21">
        <v>13</v>
      </c>
      <c r="B506" s="18" t="s">
        <v>237</v>
      </c>
      <c r="C506" s="18" t="s">
        <v>102</v>
      </c>
      <c r="D506" s="18" t="s">
        <v>103</v>
      </c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 t="s">
        <v>180</v>
      </c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  <c r="AU506" s="18"/>
      <c r="AV506" s="18"/>
      <c r="AW506" s="18"/>
      <c r="AX506" s="18"/>
      <c r="AY506" s="18"/>
      <c r="AZ506" s="18"/>
      <c r="BA506" s="18"/>
      <c r="BB506" s="18"/>
      <c r="BC506" s="18"/>
      <c r="BD506" s="18"/>
      <c r="BE506" s="18"/>
      <c r="BF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  <c r="CB506" s="18"/>
      <c r="CC506" s="18"/>
      <c r="CD506" s="18"/>
      <c r="CE506" s="18"/>
      <c r="CF506" s="18"/>
      <c r="CG506" s="18"/>
      <c r="CH506" s="18"/>
      <c r="CI506" s="18"/>
      <c r="CJ506" s="18"/>
      <c r="CK506" s="18"/>
      <c r="CL506" s="18"/>
      <c r="CM506" s="18"/>
      <c r="CN506" s="18"/>
      <c r="CO506" s="18"/>
      <c r="CP506" s="18"/>
      <c r="CQ506" s="18"/>
      <c r="CR506" s="18"/>
      <c r="CS506" s="18"/>
      <c r="CT506" s="18"/>
      <c r="CU506" s="18"/>
      <c r="CV506" s="18"/>
      <c r="CW506" s="18"/>
      <c r="CX506" s="18"/>
      <c r="CY506" s="18"/>
      <c r="CZ506" s="18"/>
      <c r="DA506" s="18"/>
      <c r="DB506" s="18"/>
      <c r="DC506" s="18"/>
      <c r="DD506" s="18"/>
      <c r="DE506" s="18"/>
      <c r="DF506" s="18"/>
      <c r="DG506" s="18"/>
      <c r="DH506" s="18"/>
      <c r="DI506" s="18"/>
      <c r="DJ506" s="18"/>
      <c r="DK506" s="18"/>
      <c r="DL506" s="18"/>
      <c r="DM506" s="18"/>
      <c r="DN506" s="18"/>
      <c r="DO506" s="18"/>
      <c r="DP506" s="55">
        <v>0</v>
      </c>
      <c r="DQ506" s="66">
        <v>0</v>
      </c>
      <c r="DR506" s="19">
        <v>1</v>
      </c>
      <c r="DS506" s="44">
        <f>PRODUCT(Таблица1[[#This Row],[РЕЙТИНГ НТЛ]:[РЕГ НТЛ]])</f>
        <v>0</v>
      </c>
      <c r="DT506" s="74">
        <f>SUM(Таблица1[[#This Row],[РЕЙТИНГ DPT]:[РЕЙТИНГ НТЛ]])</f>
        <v>0</v>
      </c>
    </row>
    <row r="507" spans="1:124" x14ac:dyDescent="0.25">
      <c r="A507" s="13">
        <v>16</v>
      </c>
      <c r="B507" s="14" t="s">
        <v>266</v>
      </c>
      <c r="C507" s="18" t="s">
        <v>102</v>
      </c>
      <c r="D507" s="14" t="s">
        <v>103</v>
      </c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 t="s">
        <v>126</v>
      </c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4"/>
      <c r="BU507" s="14"/>
      <c r="BV507" s="14"/>
      <c r="BW507" s="14"/>
      <c r="BX507" s="14"/>
      <c r="BY507" s="14"/>
      <c r="BZ507" s="14"/>
      <c r="CA507" s="14"/>
      <c r="CB507" s="14"/>
      <c r="CC507" s="14"/>
      <c r="CD507" s="14"/>
      <c r="CE507" s="14"/>
      <c r="CF507" s="14"/>
      <c r="CG507" s="14"/>
      <c r="CH507" s="14"/>
      <c r="CI507" s="14"/>
      <c r="CJ507" s="14"/>
      <c r="CK507" s="14"/>
      <c r="CL507" s="14"/>
      <c r="CM507" s="14"/>
      <c r="CN507" s="14"/>
      <c r="CO507" s="14"/>
      <c r="CP507" s="14"/>
      <c r="CQ507" s="14"/>
      <c r="CR507" s="14"/>
      <c r="CS507" s="14"/>
      <c r="CT507" s="14"/>
      <c r="CU507" s="14"/>
      <c r="CV507" s="14"/>
      <c r="CW507" s="14"/>
      <c r="CX507" s="14"/>
      <c r="CY507" s="14"/>
      <c r="CZ507" s="14"/>
      <c r="DA507" s="14"/>
      <c r="DB507" s="14"/>
      <c r="DC507" s="14"/>
      <c r="DD507" s="14"/>
      <c r="DE507" s="14"/>
      <c r="DF507" s="14"/>
      <c r="DG507" s="14"/>
      <c r="DH507" s="14"/>
      <c r="DI507" s="14"/>
      <c r="DJ507" s="14"/>
      <c r="DK507" s="14"/>
      <c r="DL507" s="14"/>
      <c r="DM507" s="14"/>
      <c r="DN507" s="14"/>
      <c r="DO507" s="14"/>
      <c r="DP507" s="55">
        <v>0</v>
      </c>
      <c r="DQ507" s="66">
        <v>0</v>
      </c>
      <c r="DR507" s="19">
        <v>0</v>
      </c>
      <c r="DS507" s="43">
        <f>PRODUCT(Таблица1[[#This Row],[РЕЙТИНГ НТЛ]:[РЕГ НТЛ]])</f>
        <v>0</v>
      </c>
      <c r="DT507" s="74">
        <f>SUM(Таблица1[[#This Row],[РЕЙТИНГ DPT]:[РЕЙТИНГ НТЛ]])</f>
        <v>0</v>
      </c>
    </row>
    <row r="508" spans="1:124" x14ac:dyDescent="0.25">
      <c r="A508" s="13">
        <v>47</v>
      </c>
      <c r="B508" s="14" t="s">
        <v>253</v>
      </c>
      <c r="C508" s="18" t="s">
        <v>104</v>
      </c>
      <c r="D508" s="14" t="s">
        <v>105</v>
      </c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 t="s">
        <v>126</v>
      </c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4"/>
      <c r="BU508" s="14"/>
      <c r="BV508" s="14"/>
      <c r="BW508" s="14"/>
      <c r="BX508" s="14"/>
      <c r="BY508" s="14"/>
      <c r="BZ508" s="14"/>
      <c r="CA508" s="14"/>
      <c r="CB508" s="14"/>
      <c r="CC508" s="14"/>
      <c r="CD508" s="14"/>
      <c r="CE508" s="14"/>
      <c r="CF508" s="14"/>
      <c r="CG508" s="14"/>
      <c r="CH508" s="14"/>
      <c r="CI508" s="14"/>
      <c r="CJ508" s="14"/>
      <c r="CK508" s="14"/>
      <c r="CL508" s="14"/>
      <c r="CM508" s="14"/>
      <c r="CN508" s="14"/>
      <c r="CO508" s="14"/>
      <c r="CP508" s="14"/>
      <c r="CQ508" s="14"/>
      <c r="CR508" s="14"/>
      <c r="CS508" s="14"/>
      <c r="CT508" s="14"/>
      <c r="CU508" s="14"/>
      <c r="CV508" s="14"/>
      <c r="CW508" s="14"/>
      <c r="CX508" s="14"/>
      <c r="CY508" s="14"/>
      <c r="CZ508" s="14"/>
      <c r="DA508" s="14"/>
      <c r="DB508" s="14"/>
      <c r="DC508" s="14"/>
      <c r="DD508" s="14"/>
      <c r="DE508" s="14"/>
      <c r="DF508" s="14"/>
      <c r="DG508" s="14"/>
      <c r="DH508" s="14"/>
      <c r="DI508" s="14"/>
      <c r="DJ508" s="14"/>
      <c r="DK508" s="14"/>
      <c r="DL508" s="14"/>
      <c r="DM508" s="14"/>
      <c r="DN508" s="14"/>
      <c r="DO508" s="14"/>
      <c r="DP508" s="55">
        <v>0</v>
      </c>
      <c r="DQ508" s="66">
        <v>0</v>
      </c>
      <c r="DR508" s="19">
        <v>1</v>
      </c>
      <c r="DS508" s="43">
        <f>PRODUCT(Таблица1[[#This Row],[РЕЙТИНГ НТЛ]:[РЕГ НТЛ]])</f>
        <v>0</v>
      </c>
      <c r="DT508" s="74">
        <f>SUM(Таблица1[[#This Row],[РЕЙТИНГ DPT]:[РЕЙТИНГ НТЛ]])</f>
        <v>0</v>
      </c>
    </row>
    <row r="509" spans="1:124" x14ac:dyDescent="0.25">
      <c r="A509" s="21">
        <v>228</v>
      </c>
      <c r="B509" s="14" t="s">
        <v>234</v>
      </c>
      <c r="C509" s="18" t="s">
        <v>106</v>
      </c>
      <c r="D509" s="18" t="s">
        <v>119</v>
      </c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 t="s">
        <v>126</v>
      </c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  <c r="AU509" s="18"/>
      <c r="AV509" s="18"/>
      <c r="AW509" s="18"/>
      <c r="AX509" s="18"/>
      <c r="AY509" s="18"/>
      <c r="AZ509" s="18"/>
      <c r="BA509" s="18"/>
      <c r="BB509" s="18"/>
      <c r="BC509" s="18"/>
      <c r="BD509" s="18"/>
      <c r="BE509" s="18"/>
      <c r="BF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  <c r="CB509" s="18"/>
      <c r="CC509" s="18"/>
      <c r="CD509" s="18"/>
      <c r="CE509" s="18"/>
      <c r="CF509" s="18"/>
      <c r="CG509" s="18"/>
      <c r="CH509" s="18"/>
      <c r="CI509" s="18"/>
      <c r="CJ509" s="18"/>
      <c r="CK509" s="18"/>
      <c r="CL509" s="18"/>
      <c r="CM509" s="18"/>
      <c r="CN509" s="18"/>
      <c r="CO509" s="18"/>
      <c r="CP509" s="18"/>
      <c r="CQ509" s="18"/>
      <c r="CR509" s="18"/>
      <c r="CS509" s="18"/>
      <c r="CT509" s="18"/>
      <c r="CU509" s="18"/>
      <c r="CV509" s="18"/>
      <c r="CW509" s="18"/>
      <c r="CX509" s="18"/>
      <c r="CY509" s="18"/>
      <c r="CZ509" s="18"/>
      <c r="DA509" s="18"/>
      <c r="DB509" s="18"/>
      <c r="DC509" s="18"/>
      <c r="DD509" s="18"/>
      <c r="DE509" s="18"/>
      <c r="DF509" s="18"/>
      <c r="DG509" s="18"/>
      <c r="DH509" s="18"/>
      <c r="DI509" s="18"/>
      <c r="DJ509" s="18"/>
      <c r="DK509" s="18"/>
      <c r="DL509" s="18"/>
      <c r="DM509" s="18"/>
      <c r="DN509" s="18"/>
      <c r="DO509" s="18"/>
      <c r="DP509" s="55">
        <v>0</v>
      </c>
      <c r="DQ509" s="66">
        <v>0</v>
      </c>
      <c r="DR509" s="19">
        <v>1</v>
      </c>
      <c r="DS509" s="44">
        <f>PRODUCT(Таблица1[[#This Row],[РЕЙТИНГ НТЛ]:[РЕГ НТЛ]])</f>
        <v>0</v>
      </c>
      <c r="DT509" s="74">
        <f>SUM(Таблица1[[#This Row],[РЕЙТИНГ DPT]:[РЕЙТИНГ НТЛ]])</f>
        <v>0</v>
      </c>
    </row>
    <row r="510" spans="1:124" x14ac:dyDescent="0.25">
      <c r="A510" s="21">
        <v>47</v>
      </c>
      <c r="B510" s="18" t="s">
        <v>222</v>
      </c>
      <c r="C510" s="18" t="s">
        <v>104</v>
      </c>
      <c r="D510" s="18" t="s">
        <v>105</v>
      </c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>
        <v>1</v>
      </c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  <c r="AU510" s="18"/>
      <c r="AV510" s="18"/>
      <c r="AW510" s="18"/>
      <c r="AX510" s="18"/>
      <c r="AY510" s="18"/>
      <c r="AZ510" s="18"/>
      <c r="BA510" s="18"/>
      <c r="BB510" s="18"/>
      <c r="BC510" s="18"/>
      <c r="BD510" s="18"/>
      <c r="BE510" s="18"/>
      <c r="BF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  <c r="CB510" s="18"/>
      <c r="CC510" s="18"/>
      <c r="CD510" s="18"/>
      <c r="CE510" s="18"/>
      <c r="CF510" s="18"/>
      <c r="CG510" s="18"/>
      <c r="CH510" s="18"/>
      <c r="CI510" s="18"/>
      <c r="CJ510" s="18"/>
      <c r="CK510" s="18"/>
      <c r="CL510" s="18"/>
      <c r="CM510" s="18"/>
      <c r="CN510" s="18"/>
      <c r="CO510" s="18"/>
      <c r="CP510" s="18"/>
      <c r="CQ510" s="18"/>
      <c r="CR510" s="18"/>
      <c r="CS510" s="18"/>
      <c r="CT510" s="18"/>
      <c r="CU510" s="18"/>
      <c r="CV510" s="18"/>
      <c r="CW510" s="18"/>
      <c r="CX510" s="18"/>
      <c r="CY510" s="18"/>
      <c r="CZ510" s="18"/>
      <c r="DA510" s="18"/>
      <c r="DB510" s="18"/>
      <c r="DC510" s="18"/>
      <c r="DD510" s="18"/>
      <c r="DE510" s="18"/>
      <c r="DF510" s="18"/>
      <c r="DG510" s="18"/>
      <c r="DH510" s="18"/>
      <c r="DI510" s="18"/>
      <c r="DJ510" s="18"/>
      <c r="DK510" s="18"/>
      <c r="DL510" s="18"/>
      <c r="DM510" s="18"/>
      <c r="DN510" s="18"/>
      <c r="DO510" s="18"/>
      <c r="DP510" s="55">
        <v>0</v>
      </c>
      <c r="DQ510" s="51">
        <v>6</v>
      </c>
      <c r="DR510" s="19">
        <v>1</v>
      </c>
      <c r="DS510" s="44">
        <f>PRODUCT(Таблица1[[#This Row],[РЕЙТИНГ НТЛ]:[РЕГ НТЛ]])</f>
        <v>6</v>
      </c>
      <c r="DT510" s="74">
        <f>SUM(Таблица1[[#This Row],[РЕЙТИНГ DPT]:[РЕЙТИНГ НТЛ]])</f>
        <v>6</v>
      </c>
    </row>
    <row r="511" spans="1:124" x14ac:dyDescent="0.25">
      <c r="A511" s="13">
        <v>66</v>
      </c>
      <c r="B511" s="14" t="s">
        <v>223</v>
      </c>
      <c r="C511" s="18" t="s">
        <v>102</v>
      </c>
      <c r="D511" s="14" t="s">
        <v>103</v>
      </c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>
        <v>2</v>
      </c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4"/>
      <c r="BU511" s="14"/>
      <c r="BV511" s="14"/>
      <c r="BW511" s="14"/>
      <c r="BX511" s="14"/>
      <c r="BY511" s="14"/>
      <c r="BZ511" s="14"/>
      <c r="CA511" s="14"/>
      <c r="CB511" s="14"/>
      <c r="CC511" s="14"/>
      <c r="CD511" s="14"/>
      <c r="CE511" s="14"/>
      <c r="CF511" s="14"/>
      <c r="CG511" s="14"/>
      <c r="CH511" s="14"/>
      <c r="CI511" s="14"/>
      <c r="CJ511" s="14"/>
      <c r="CK511" s="14"/>
      <c r="CL511" s="14"/>
      <c r="CM511" s="14"/>
      <c r="CN511" s="14"/>
      <c r="CO511" s="14"/>
      <c r="CP511" s="14"/>
      <c r="CQ511" s="14"/>
      <c r="CR511" s="14"/>
      <c r="CS511" s="14"/>
      <c r="CT511" s="14"/>
      <c r="CU511" s="14"/>
      <c r="CV511" s="14"/>
      <c r="CW511" s="14"/>
      <c r="CX511" s="14"/>
      <c r="CY511" s="14"/>
      <c r="CZ511" s="14"/>
      <c r="DA511" s="14"/>
      <c r="DB511" s="14"/>
      <c r="DC511" s="14"/>
      <c r="DD511" s="14"/>
      <c r="DE511" s="14"/>
      <c r="DF511" s="14"/>
      <c r="DG511" s="14"/>
      <c r="DH511" s="14"/>
      <c r="DI511" s="14"/>
      <c r="DJ511" s="14"/>
      <c r="DK511" s="14"/>
      <c r="DL511" s="14"/>
      <c r="DM511" s="14"/>
      <c r="DN511" s="14"/>
      <c r="DO511" s="14"/>
      <c r="DP511" s="55">
        <v>0</v>
      </c>
      <c r="DQ511" s="46">
        <v>4</v>
      </c>
      <c r="DR511" s="35">
        <v>1</v>
      </c>
      <c r="DS511" s="43">
        <f>PRODUCT(Таблица1[[#This Row],[РЕЙТИНГ НТЛ]:[РЕГ НТЛ]])</f>
        <v>4</v>
      </c>
      <c r="DT511" s="74">
        <f>SUM(Таблица1[[#This Row],[РЕЙТИНГ DPT]:[РЕЙТИНГ НТЛ]])</f>
        <v>4</v>
      </c>
    </row>
    <row r="512" spans="1:124" x14ac:dyDescent="0.25">
      <c r="A512" s="13">
        <v>234</v>
      </c>
      <c r="B512" s="14" t="s">
        <v>226</v>
      </c>
      <c r="C512" s="18" t="s">
        <v>106</v>
      </c>
      <c r="D512" s="14" t="s">
        <v>119</v>
      </c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>
        <v>3</v>
      </c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4"/>
      <c r="BU512" s="14"/>
      <c r="BV512" s="14"/>
      <c r="BW512" s="14"/>
      <c r="BX512" s="14"/>
      <c r="BY512" s="14"/>
      <c r="BZ512" s="14"/>
      <c r="CA512" s="14"/>
      <c r="CB512" s="14"/>
      <c r="CC512" s="14"/>
      <c r="CD512" s="14"/>
      <c r="CE512" s="14"/>
      <c r="CF512" s="14"/>
      <c r="CG512" s="14"/>
      <c r="CH512" s="14"/>
      <c r="CI512" s="14"/>
      <c r="CJ512" s="14"/>
      <c r="CK512" s="14"/>
      <c r="CL512" s="14"/>
      <c r="CM512" s="14"/>
      <c r="CN512" s="14"/>
      <c r="CO512" s="14"/>
      <c r="CP512" s="14"/>
      <c r="CQ512" s="14"/>
      <c r="CR512" s="14"/>
      <c r="CS512" s="14"/>
      <c r="CT512" s="14"/>
      <c r="CU512" s="14"/>
      <c r="CV512" s="14"/>
      <c r="CW512" s="14"/>
      <c r="CX512" s="14"/>
      <c r="CY512" s="14"/>
      <c r="CZ512" s="14"/>
      <c r="DA512" s="14"/>
      <c r="DB512" s="14"/>
      <c r="DC512" s="14"/>
      <c r="DD512" s="14"/>
      <c r="DE512" s="14"/>
      <c r="DF512" s="14"/>
      <c r="DG512" s="14"/>
      <c r="DH512" s="14"/>
      <c r="DI512" s="14"/>
      <c r="DJ512" s="14"/>
      <c r="DK512" s="14"/>
      <c r="DL512" s="14"/>
      <c r="DM512" s="14"/>
      <c r="DN512" s="14"/>
      <c r="DO512" s="14"/>
      <c r="DP512" s="55">
        <v>0</v>
      </c>
      <c r="DQ512" s="49">
        <v>4</v>
      </c>
      <c r="DR512" s="19">
        <v>1</v>
      </c>
      <c r="DS512" s="43">
        <f>PRODUCT(Таблица1[[#This Row],[РЕЙТИНГ НТЛ]:[РЕГ НТЛ]])</f>
        <v>4</v>
      </c>
      <c r="DT512" s="74">
        <f>SUM(Таблица1[[#This Row],[РЕЙТИНГ DPT]:[РЕЙТИНГ НТЛ]])</f>
        <v>4</v>
      </c>
    </row>
    <row r="513" spans="1:124" x14ac:dyDescent="0.25">
      <c r="A513" s="21">
        <v>71</v>
      </c>
      <c r="B513" s="18" t="s">
        <v>224</v>
      </c>
      <c r="C513" s="18" t="s">
        <v>106</v>
      </c>
      <c r="D513" s="18" t="s">
        <v>120</v>
      </c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>
        <v>4</v>
      </c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  <c r="AU513" s="18"/>
      <c r="AV513" s="18"/>
      <c r="AW513" s="18"/>
      <c r="AX513" s="18"/>
      <c r="AY513" s="18"/>
      <c r="AZ513" s="18"/>
      <c r="BA513" s="18"/>
      <c r="BB513" s="18"/>
      <c r="BC513" s="18"/>
      <c r="BD513" s="18"/>
      <c r="BE513" s="18"/>
      <c r="BF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  <c r="CB513" s="18"/>
      <c r="CC513" s="18"/>
      <c r="CD513" s="18"/>
      <c r="CE513" s="18"/>
      <c r="CF513" s="18"/>
      <c r="CG513" s="18"/>
      <c r="CH513" s="18"/>
      <c r="CI513" s="18"/>
      <c r="CJ513" s="18"/>
      <c r="CK513" s="18"/>
      <c r="CL513" s="18"/>
      <c r="CM513" s="18"/>
      <c r="CN513" s="18"/>
      <c r="CO513" s="18"/>
      <c r="CP513" s="18"/>
      <c r="CQ513" s="18"/>
      <c r="CR513" s="18"/>
      <c r="CS513" s="18"/>
      <c r="CT513" s="18"/>
      <c r="CU513" s="18"/>
      <c r="CV513" s="18"/>
      <c r="CW513" s="18"/>
      <c r="CX513" s="18"/>
      <c r="CY513" s="18"/>
      <c r="CZ513" s="18"/>
      <c r="DA513" s="18"/>
      <c r="DB513" s="18"/>
      <c r="DC513" s="18"/>
      <c r="DD513" s="18"/>
      <c r="DE513" s="18"/>
      <c r="DF513" s="18"/>
      <c r="DG513" s="18"/>
      <c r="DH513" s="18"/>
      <c r="DI513" s="18"/>
      <c r="DJ513" s="18"/>
      <c r="DK513" s="18"/>
      <c r="DL513" s="18"/>
      <c r="DM513" s="18"/>
      <c r="DN513" s="18"/>
      <c r="DO513" s="18"/>
      <c r="DP513" s="55">
        <v>0</v>
      </c>
      <c r="DQ513" s="52">
        <v>2</v>
      </c>
      <c r="DR513" s="19">
        <v>1</v>
      </c>
      <c r="DS513" s="44">
        <f>PRODUCT(Таблица1[[#This Row],[РЕЙТИНГ НТЛ]:[РЕГ НТЛ]])</f>
        <v>2</v>
      </c>
      <c r="DT513" s="74">
        <f>SUM(Таблица1[[#This Row],[РЕЙТИНГ DPT]:[РЕЙТИНГ НТЛ]])</f>
        <v>2</v>
      </c>
    </row>
    <row r="514" spans="1:124" x14ac:dyDescent="0.25">
      <c r="A514" s="21">
        <v>41</v>
      </c>
      <c r="B514" s="18" t="s">
        <v>433</v>
      </c>
      <c r="C514" s="18" t="s">
        <v>116</v>
      </c>
      <c r="D514" s="18" t="s">
        <v>117</v>
      </c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>
        <v>5</v>
      </c>
      <c r="AB514" s="18"/>
      <c r="AC514" s="18"/>
      <c r="AD514" s="18"/>
      <c r="AE514" s="18"/>
      <c r="AF514" s="18"/>
      <c r="AG514" s="22"/>
      <c r="AH514" s="22"/>
      <c r="AI514" s="22"/>
      <c r="AJ514" s="22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  <c r="AU514" s="18"/>
      <c r="AV514" s="18"/>
      <c r="AW514" s="18"/>
      <c r="AX514" s="18"/>
      <c r="AY514" s="18"/>
      <c r="AZ514" s="18"/>
      <c r="BA514" s="18"/>
      <c r="BB514" s="18"/>
      <c r="BC514" s="18"/>
      <c r="BD514" s="18"/>
      <c r="BE514" s="18"/>
      <c r="BF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  <c r="CB514" s="18"/>
      <c r="CC514" s="18"/>
      <c r="CD514" s="18"/>
      <c r="CE514" s="18"/>
      <c r="CF514" s="18"/>
      <c r="CG514" s="18"/>
      <c r="CH514" s="18"/>
      <c r="CI514" s="18"/>
      <c r="CJ514" s="18"/>
      <c r="CK514" s="18"/>
      <c r="CL514" s="18"/>
      <c r="CM514" s="18"/>
      <c r="CN514" s="18"/>
      <c r="CO514" s="18"/>
      <c r="CP514" s="18"/>
      <c r="CQ514" s="18"/>
      <c r="CR514" s="18"/>
      <c r="CS514" s="18"/>
      <c r="CT514" s="18"/>
      <c r="CU514" s="18"/>
      <c r="CV514" s="18"/>
      <c r="CW514" s="18"/>
      <c r="CX514" s="18"/>
      <c r="CY514" s="18"/>
      <c r="CZ514" s="18"/>
      <c r="DA514" s="18"/>
      <c r="DB514" s="18"/>
      <c r="DC514" s="18"/>
      <c r="DD514" s="18"/>
      <c r="DE514" s="18"/>
      <c r="DF514" s="18"/>
      <c r="DG514" s="18"/>
      <c r="DH514" s="18"/>
      <c r="DI514" s="18"/>
      <c r="DJ514" s="18"/>
      <c r="DK514" s="18"/>
      <c r="DL514" s="18"/>
      <c r="DM514" s="18"/>
      <c r="DN514" s="18"/>
      <c r="DO514" s="18"/>
      <c r="DP514" s="55">
        <v>0</v>
      </c>
      <c r="DQ514" s="51">
        <v>2</v>
      </c>
      <c r="DR514" s="19">
        <v>0</v>
      </c>
      <c r="DS514" s="44">
        <f>PRODUCT(Таблица1[[#This Row],[РЕЙТИНГ НТЛ]:[РЕГ НТЛ]])</f>
        <v>0</v>
      </c>
      <c r="DT514" s="74">
        <f>SUM(Таблица1[[#This Row],[РЕЙТИНГ DPT]:[РЕЙТИНГ НТЛ]])</f>
        <v>2</v>
      </c>
    </row>
    <row r="515" spans="1:124" x14ac:dyDescent="0.25">
      <c r="A515" s="13">
        <v>28</v>
      </c>
      <c r="B515" s="14" t="s">
        <v>227</v>
      </c>
      <c r="C515" s="18" t="s">
        <v>106</v>
      </c>
      <c r="D515" s="14" t="s">
        <v>114</v>
      </c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>
        <v>6</v>
      </c>
      <c r="AB515" s="14"/>
      <c r="AC515" s="14"/>
      <c r="AD515" s="14"/>
      <c r="AE515" s="14"/>
      <c r="AF515" s="14"/>
      <c r="AG515" s="20"/>
      <c r="AH515" s="20"/>
      <c r="AI515" s="20"/>
      <c r="AJ515" s="20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  <c r="BU515" s="14"/>
      <c r="BV515" s="14"/>
      <c r="BW515" s="14"/>
      <c r="BX515" s="14"/>
      <c r="BY515" s="14"/>
      <c r="BZ515" s="14"/>
      <c r="CA515" s="14"/>
      <c r="CB515" s="14"/>
      <c r="CC515" s="14"/>
      <c r="CD515" s="14"/>
      <c r="CE515" s="14"/>
      <c r="CF515" s="14"/>
      <c r="CG515" s="14"/>
      <c r="CH515" s="14"/>
      <c r="CI515" s="14"/>
      <c r="CJ515" s="14"/>
      <c r="CK515" s="14"/>
      <c r="CL515" s="14"/>
      <c r="CM515" s="14"/>
      <c r="CN515" s="14"/>
      <c r="CO515" s="14"/>
      <c r="CP515" s="14"/>
      <c r="CQ515" s="14"/>
      <c r="CR515" s="14"/>
      <c r="CS515" s="14"/>
      <c r="CT515" s="14"/>
      <c r="CU515" s="14"/>
      <c r="CV515" s="14"/>
      <c r="CW515" s="14"/>
      <c r="CX515" s="14"/>
      <c r="CY515" s="14"/>
      <c r="CZ515" s="14"/>
      <c r="DA515" s="14"/>
      <c r="DB515" s="14"/>
      <c r="DC515" s="14"/>
      <c r="DD515" s="14"/>
      <c r="DE515" s="14"/>
      <c r="DF515" s="14"/>
      <c r="DG515" s="14"/>
      <c r="DH515" s="14"/>
      <c r="DI515" s="14"/>
      <c r="DJ515" s="14"/>
      <c r="DK515" s="14"/>
      <c r="DL515" s="14"/>
      <c r="DM515" s="14"/>
      <c r="DN515" s="14"/>
      <c r="DO515" s="14"/>
      <c r="DP515" s="55">
        <v>0</v>
      </c>
      <c r="DQ515" s="46">
        <v>2</v>
      </c>
      <c r="DR515" s="19">
        <v>1</v>
      </c>
      <c r="DS515" s="43">
        <f>PRODUCT(Таблица1[[#This Row],[РЕЙТИНГ НТЛ]:[РЕГ НТЛ]])</f>
        <v>2</v>
      </c>
      <c r="DT515" s="74">
        <f>SUM(Таблица1[[#This Row],[РЕЙТИНГ DPT]:[РЕЙТИНГ НТЛ]])</f>
        <v>2</v>
      </c>
    </row>
    <row r="516" spans="1:124" x14ac:dyDescent="0.25">
      <c r="A516" s="13">
        <v>234</v>
      </c>
      <c r="B516" s="14" t="s">
        <v>232</v>
      </c>
      <c r="C516" s="18" t="s">
        <v>106</v>
      </c>
      <c r="D516" s="14" t="s">
        <v>119</v>
      </c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>
        <v>1</v>
      </c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4"/>
      <c r="BU516" s="14"/>
      <c r="BV516" s="14"/>
      <c r="BW516" s="14"/>
      <c r="BX516" s="14"/>
      <c r="BY516" s="14"/>
      <c r="BZ516" s="14"/>
      <c r="CA516" s="14"/>
      <c r="CB516" s="14"/>
      <c r="CC516" s="14"/>
      <c r="CD516" s="14"/>
      <c r="CE516" s="14"/>
      <c r="CF516" s="14"/>
      <c r="CG516" s="14"/>
      <c r="CH516" s="14"/>
      <c r="CI516" s="14"/>
      <c r="CJ516" s="14"/>
      <c r="CK516" s="14"/>
      <c r="CL516" s="14"/>
      <c r="CM516" s="14"/>
      <c r="CN516" s="14"/>
      <c r="CO516" s="14"/>
      <c r="CP516" s="14"/>
      <c r="CQ516" s="14"/>
      <c r="CR516" s="14"/>
      <c r="CS516" s="14"/>
      <c r="CT516" s="14"/>
      <c r="CU516" s="14"/>
      <c r="CV516" s="14"/>
      <c r="CW516" s="14"/>
      <c r="CX516" s="14"/>
      <c r="CY516" s="14"/>
      <c r="CZ516" s="14"/>
      <c r="DA516" s="14"/>
      <c r="DB516" s="14"/>
      <c r="DC516" s="14"/>
      <c r="DD516" s="14"/>
      <c r="DE516" s="14"/>
      <c r="DF516" s="14"/>
      <c r="DG516" s="14"/>
      <c r="DH516" s="14"/>
      <c r="DI516" s="14"/>
      <c r="DJ516" s="14"/>
      <c r="DK516" s="14"/>
      <c r="DL516" s="14"/>
      <c r="DM516" s="14"/>
      <c r="DN516" s="14"/>
      <c r="DO516" s="14"/>
      <c r="DP516" s="55">
        <v>0</v>
      </c>
      <c r="DQ516" s="46">
        <v>3</v>
      </c>
      <c r="DR516" s="16">
        <v>1</v>
      </c>
      <c r="DS516" s="43">
        <f>PRODUCT(Таблица1[[#This Row],[РЕЙТИНГ НТЛ]:[РЕГ НТЛ]])</f>
        <v>3</v>
      </c>
      <c r="DT516" s="74">
        <f>SUM(Таблица1[[#This Row],[РЕЙТИНГ DPT]:[РЕЙТИНГ НТЛ]])</f>
        <v>3</v>
      </c>
    </row>
    <row r="517" spans="1:124" x14ac:dyDescent="0.25">
      <c r="A517" s="13">
        <v>71</v>
      </c>
      <c r="B517" s="14" t="s">
        <v>231</v>
      </c>
      <c r="C517" s="18" t="s">
        <v>106</v>
      </c>
      <c r="D517" s="14" t="s">
        <v>120</v>
      </c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>
        <v>2</v>
      </c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4"/>
      <c r="BU517" s="14"/>
      <c r="BV517" s="14"/>
      <c r="BW517" s="14"/>
      <c r="BX517" s="14"/>
      <c r="BY517" s="14"/>
      <c r="BZ517" s="14"/>
      <c r="CA517" s="14"/>
      <c r="CB517" s="14"/>
      <c r="CC517" s="14"/>
      <c r="CD517" s="14"/>
      <c r="CE517" s="14"/>
      <c r="CF517" s="14"/>
      <c r="CG517" s="14"/>
      <c r="CH517" s="14"/>
      <c r="CI517" s="14"/>
      <c r="CJ517" s="14"/>
      <c r="CK517" s="14"/>
      <c r="CL517" s="14"/>
      <c r="CM517" s="14"/>
      <c r="CN517" s="14"/>
      <c r="CO517" s="14"/>
      <c r="CP517" s="14"/>
      <c r="CQ517" s="14"/>
      <c r="CR517" s="14"/>
      <c r="CS517" s="14"/>
      <c r="CT517" s="14"/>
      <c r="CU517" s="14"/>
      <c r="CV517" s="14"/>
      <c r="CW517" s="14"/>
      <c r="CX517" s="14"/>
      <c r="CY517" s="14"/>
      <c r="CZ517" s="14"/>
      <c r="DA517" s="14"/>
      <c r="DB517" s="14"/>
      <c r="DC517" s="14"/>
      <c r="DD517" s="14"/>
      <c r="DE517" s="14"/>
      <c r="DF517" s="14"/>
      <c r="DG517" s="14"/>
      <c r="DH517" s="14"/>
      <c r="DI517" s="14"/>
      <c r="DJ517" s="14"/>
      <c r="DK517" s="14"/>
      <c r="DL517" s="14"/>
      <c r="DM517" s="14"/>
      <c r="DN517" s="14"/>
      <c r="DO517" s="14"/>
      <c r="DP517" s="55">
        <v>0</v>
      </c>
      <c r="DQ517" s="46">
        <v>2</v>
      </c>
      <c r="DR517" s="16">
        <v>1</v>
      </c>
      <c r="DS517" s="43">
        <f>PRODUCT(Таблица1[[#This Row],[РЕЙТИНГ НТЛ]:[РЕГ НТЛ]])</f>
        <v>2</v>
      </c>
      <c r="DT517" s="74">
        <f>SUM(Таблица1[[#This Row],[РЕЙТИНГ DPT]:[РЕЙТИНГ НТЛ]])</f>
        <v>2</v>
      </c>
    </row>
    <row r="518" spans="1:124" x14ac:dyDescent="0.25">
      <c r="A518" s="13">
        <v>20</v>
      </c>
      <c r="B518" s="14" t="s">
        <v>312</v>
      </c>
      <c r="C518" s="18" t="s">
        <v>116</v>
      </c>
      <c r="D518" s="14" t="s">
        <v>117</v>
      </c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>
        <v>3</v>
      </c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4"/>
      <c r="BU518" s="14"/>
      <c r="BV518" s="14"/>
      <c r="BW518" s="14"/>
      <c r="BX518" s="14"/>
      <c r="BY518" s="14"/>
      <c r="BZ518" s="14"/>
      <c r="CA518" s="14"/>
      <c r="CB518" s="14"/>
      <c r="CC518" s="14"/>
      <c r="CD518" s="14"/>
      <c r="CE518" s="14"/>
      <c r="CF518" s="14"/>
      <c r="CG518" s="14"/>
      <c r="CH518" s="14"/>
      <c r="CI518" s="14"/>
      <c r="CJ518" s="14"/>
      <c r="CK518" s="14"/>
      <c r="CL518" s="14"/>
      <c r="CM518" s="14"/>
      <c r="CN518" s="14"/>
      <c r="CO518" s="14"/>
      <c r="CP518" s="14"/>
      <c r="CQ518" s="14"/>
      <c r="CR518" s="14"/>
      <c r="CS518" s="14"/>
      <c r="CT518" s="14"/>
      <c r="CU518" s="14"/>
      <c r="CV518" s="14"/>
      <c r="CW518" s="14"/>
      <c r="CX518" s="14"/>
      <c r="CY518" s="14"/>
      <c r="CZ518" s="14"/>
      <c r="DA518" s="14"/>
      <c r="DB518" s="14"/>
      <c r="DC518" s="14"/>
      <c r="DD518" s="14"/>
      <c r="DE518" s="14"/>
      <c r="DF518" s="14"/>
      <c r="DG518" s="14"/>
      <c r="DH518" s="14"/>
      <c r="DI518" s="14"/>
      <c r="DJ518" s="14"/>
      <c r="DK518" s="14"/>
      <c r="DL518" s="14"/>
      <c r="DM518" s="14"/>
      <c r="DN518" s="14"/>
      <c r="DO518" s="14"/>
      <c r="DP518" s="55">
        <v>0</v>
      </c>
      <c r="DQ518" s="46">
        <v>2</v>
      </c>
      <c r="DR518" s="16">
        <v>0</v>
      </c>
      <c r="DS518" s="43">
        <f>PRODUCT(Таблица1[[#This Row],[РЕЙТИНГ НТЛ]:[РЕГ НТЛ]])</f>
        <v>0</v>
      </c>
      <c r="DT518" s="74">
        <f>SUM(Таблица1[[#This Row],[РЕЙТИНГ DPT]:[РЕЙТИНГ НТЛ]])</f>
        <v>2</v>
      </c>
    </row>
    <row r="519" spans="1:124" x14ac:dyDescent="0.25">
      <c r="A519" s="13">
        <v>43</v>
      </c>
      <c r="B519" s="14" t="s">
        <v>236</v>
      </c>
      <c r="C519" s="18" t="s">
        <v>104</v>
      </c>
      <c r="D519" s="14" t="s">
        <v>105</v>
      </c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>
        <v>4</v>
      </c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4"/>
      <c r="BU519" s="14"/>
      <c r="BV519" s="14"/>
      <c r="BW519" s="14"/>
      <c r="BX519" s="14"/>
      <c r="BY519" s="14"/>
      <c r="BZ519" s="14"/>
      <c r="CA519" s="14"/>
      <c r="CB519" s="14"/>
      <c r="CC519" s="14"/>
      <c r="CD519" s="14"/>
      <c r="CE519" s="14"/>
      <c r="CF519" s="14"/>
      <c r="CG519" s="14"/>
      <c r="CH519" s="14"/>
      <c r="CI519" s="14"/>
      <c r="CJ519" s="14"/>
      <c r="CK519" s="14"/>
      <c r="CL519" s="14"/>
      <c r="CM519" s="14"/>
      <c r="CN519" s="14"/>
      <c r="CO519" s="14"/>
      <c r="CP519" s="14"/>
      <c r="CQ519" s="14"/>
      <c r="CR519" s="14"/>
      <c r="CS519" s="14"/>
      <c r="CT519" s="14"/>
      <c r="CU519" s="14"/>
      <c r="CV519" s="14"/>
      <c r="CW519" s="14"/>
      <c r="CX519" s="14"/>
      <c r="CY519" s="14"/>
      <c r="CZ519" s="14"/>
      <c r="DA519" s="14"/>
      <c r="DB519" s="14"/>
      <c r="DC519" s="14"/>
      <c r="DD519" s="14"/>
      <c r="DE519" s="14"/>
      <c r="DF519" s="14"/>
      <c r="DG519" s="14"/>
      <c r="DH519" s="14"/>
      <c r="DI519" s="14"/>
      <c r="DJ519" s="14"/>
      <c r="DK519" s="14"/>
      <c r="DL519" s="14"/>
      <c r="DM519" s="14"/>
      <c r="DN519" s="14"/>
      <c r="DO519" s="14"/>
      <c r="DP519" s="55">
        <v>0</v>
      </c>
      <c r="DQ519" s="49">
        <v>1</v>
      </c>
      <c r="DR519" s="16">
        <v>1</v>
      </c>
      <c r="DS519" s="43">
        <f>PRODUCT(Таблица1[[#This Row],[РЕЙТИНГ НТЛ]:[РЕГ НТЛ]])</f>
        <v>1</v>
      </c>
      <c r="DT519" s="74">
        <f>SUM(Таблица1[[#This Row],[РЕЙТИНГ DPT]:[РЕЙТИНГ НТЛ]])</f>
        <v>1</v>
      </c>
    </row>
    <row r="520" spans="1:124" x14ac:dyDescent="0.25">
      <c r="A520" s="13">
        <v>40</v>
      </c>
      <c r="B520" s="18" t="s">
        <v>280</v>
      </c>
      <c r="C520" s="18" t="s">
        <v>111</v>
      </c>
      <c r="D520" s="14" t="s">
        <v>112</v>
      </c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>
        <v>5</v>
      </c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4"/>
      <c r="BU520" s="14"/>
      <c r="BV520" s="14"/>
      <c r="BW520" s="14"/>
      <c r="BX520" s="14"/>
      <c r="BY520" s="14"/>
      <c r="BZ520" s="14"/>
      <c r="CA520" s="14"/>
      <c r="CB520" s="14"/>
      <c r="CC520" s="14"/>
      <c r="CD520" s="14"/>
      <c r="CE520" s="14"/>
      <c r="CF520" s="14"/>
      <c r="CG520" s="14"/>
      <c r="CH520" s="14"/>
      <c r="CI520" s="14"/>
      <c r="CJ520" s="14"/>
      <c r="CK520" s="14"/>
      <c r="CL520" s="14"/>
      <c r="CM520" s="14"/>
      <c r="CN520" s="14"/>
      <c r="CO520" s="14"/>
      <c r="CP520" s="14"/>
      <c r="CQ520" s="14"/>
      <c r="CR520" s="14"/>
      <c r="CS520" s="14"/>
      <c r="CT520" s="14"/>
      <c r="CU520" s="14"/>
      <c r="CV520" s="14"/>
      <c r="CW520" s="14"/>
      <c r="CX520" s="14"/>
      <c r="CY520" s="14"/>
      <c r="CZ520" s="14"/>
      <c r="DA520" s="14"/>
      <c r="DB520" s="14"/>
      <c r="DC520" s="14"/>
      <c r="DD520" s="14"/>
      <c r="DE520" s="14"/>
      <c r="DF520" s="14"/>
      <c r="DG520" s="14"/>
      <c r="DH520" s="14"/>
      <c r="DI520" s="14"/>
      <c r="DJ520" s="14"/>
      <c r="DK520" s="14"/>
      <c r="DL520" s="14"/>
      <c r="DM520" s="14"/>
      <c r="DN520" s="14"/>
      <c r="DO520" s="14"/>
      <c r="DP520" s="55">
        <v>0</v>
      </c>
      <c r="DQ520" s="49">
        <v>1</v>
      </c>
      <c r="DR520" s="16">
        <v>1</v>
      </c>
      <c r="DS520" s="43">
        <f>PRODUCT(Таблица1[[#This Row],[РЕЙТИНГ НТЛ]:[РЕГ НТЛ]])</f>
        <v>1</v>
      </c>
      <c r="DT520" s="74">
        <f>SUM(Таблица1[[#This Row],[РЕЙТИНГ DPT]:[РЕЙТИНГ НТЛ]])</f>
        <v>1</v>
      </c>
    </row>
    <row r="521" spans="1:124" x14ac:dyDescent="0.25">
      <c r="A521" s="13">
        <v>32</v>
      </c>
      <c r="B521" s="18" t="s">
        <v>277</v>
      </c>
      <c r="C521" s="18" t="s">
        <v>102</v>
      </c>
      <c r="D521" s="14" t="s">
        <v>171</v>
      </c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>
        <v>6</v>
      </c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4"/>
      <c r="BU521" s="14"/>
      <c r="BV521" s="14"/>
      <c r="BW521" s="14"/>
      <c r="BX521" s="14"/>
      <c r="BY521" s="14"/>
      <c r="BZ521" s="14"/>
      <c r="CA521" s="14"/>
      <c r="CB521" s="14"/>
      <c r="CC521" s="14"/>
      <c r="CD521" s="14"/>
      <c r="CE521" s="14"/>
      <c r="CF521" s="14"/>
      <c r="CG521" s="14"/>
      <c r="CH521" s="14"/>
      <c r="CI521" s="14"/>
      <c r="CJ521" s="14"/>
      <c r="CK521" s="14"/>
      <c r="CL521" s="14"/>
      <c r="CM521" s="14"/>
      <c r="CN521" s="14"/>
      <c r="CO521" s="14"/>
      <c r="CP521" s="14"/>
      <c r="CQ521" s="14"/>
      <c r="CR521" s="14"/>
      <c r="CS521" s="14"/>
      <c r="CT521" s="14"/>
      <c r="CU521" s="14"/>
      <c r="CV521" s="14"/>
      <c r="CW521" s="14"/>
      <c r="CX521" s="14"/>
      <c r="CY521" s="14"/>
      <c r="CZ521" s="14"/>
      <c r="DA521" s="14"/>
      <c r="DB521" s="14"/>
      <c r="DC521" s="14"/>
      <c r="DD521" s="14"/>
      <c r="DE521" s="14"/>
      <c r="DF521" s="14"/>
      <c r="DG521" s="14"/>
      <c r="DH521" s="14"/>
      <c r="DI521" s="14"/>
      <c r="DJ521" s="14"/>
      <c r="DK521" s="14"/>
      <c r="DL521" s="14"/>
      <c r="DM521" s="14"/>
      <c r="DN521" s="14"/>
      <c r="DO521" s="14"/>
      <c r="DP521" s="55">
        <v>0</v>
      </c>
      <c r="DQ521" s="46">
        <v>1</v>
      </c>
      <c r="DR521" s="16">
        <v>0</v>
      </c>
      <c r="DS521" s="43">
        <f>PRODUCT(Таблица1[[#This Row],[РЕЙТИНГ НТЛ]:[РЕГ НТЛ]])</f>
        <v>0</v>
      </c>
      <c r="DT521" s="74">
        <f>SUM(Таблица1[[#This Row],[РЕЙТИНГ DPT]:[РЕЙТИНГ НТЛ]])</f>
        <v>1</v>
      </c>
    </row>
    <row r="522" spans="1:124" x14ac:dyDescent="0.25">
      <c r="A522" s="21">
        <v>67</v>
      </c>
      <c r="B522" s="18" t="s">
        <v>294</v>
      </c>
      <c r="C522" s="18" t="s">
        <v>102</v>
      </c>
      <c r="D522" s="18" t="s">
        <v>103</v>
      </c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>
        <v>7</v>
      </c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  <c r="AP522" s="18"/>
      <c r="AQ522" s="18"/>
      <c r="AR522" s="18"/>
      <c r="AS522" s="18"/>
      <c r="AT522" s="18"/>
      <c r="AU522" s="18"/>
      <c r="AV522" s="18"/>
      <c r="AW522" s="18"/>
      <c r="AX522" s="18"/>
      <c r="AY522" s="18"/>
      <c r="AZ522" s="18"/>
      <c r="BA522" s="18"/>
      <c r="BB522" s="18"/>
      <c r="BC522" s="18"/>
      <c r="BD522" s="18"/>
      <c r="BE522" s="18"/>
      <c r="BF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  <c r="CB522" s="18"/>
      <c r="CC522" s="18"/>
      <c r="CD522" s="18"/>
      <c r="CE522" s="18"/>
      <c r="CF522" s="18"/>
      <c r="CG522" s="18"/>
      <c r="CH522" s="18"/>
      <c r="CI522" s="18"/>
      <c r="CJ522" s="18"/>
      <c r="CK522" s="18"/>
      <c r="CL522" s="18"/>
      <c r="CM522" s="18"/>
      <c r="CN522" s="18"/>
      <c r="CO522" s="18"/>
      <c r="CP522" s="18"/>
      <c r="CQ522" s="18"/>
      <c r="CR522" s="18"/>
      <c r="CS522" s="18"/>
      <c r="CT522" s="18"/>
      <c r="CU522" s="18"/>
      <c r="CV522" s="18"/>
      <c r="CW522" s="18"/>
      <c r="CX522" s="18"/>
      <c r="CY522" s="18"/>
      <c r="CZ522" s="18"/>
      <c r="DA522" s="18"/>
      <c r="DB522" s="18"/>
      <c r="DC522" s="18"/>
      <c r="DD522" s="18"/>
      <c r="DE522" s="18"/>
      <c r="DF522" s="18"/>
      <c r="DG522" s="18"/>
      <c r="DH522" s="18"/>
      <c r="DI522" s="18"/>
      <c r="DJ522" s="18"/>
      <c r="DK522" s="18"/>
      <c r="DL522" s="18"/>
      <c r="DM522" s="18"/>
      <c r="DN522" s="18"/>
      <c r="DO522" s="18"/>
      <c r="DP522" s="55">
        <v>0</v>
      </c>
      <c r="DQ522" s="66">
        <v>0</v>
      </c>
      <c r="DR522" s="31">
        <v>1</v>
      </c>
      <c r="DS522" s="44">
        <f>PRODUCT(Таблица1[[#This Row],[РЕЙТИНГ НТЛ]:[РЕГ НТЛ]])</f>
        <v>0</v>
      </c>
      <c r="DT522" s="74">
        <f>SUM(Таблица1[[#This Row],[РЕЙТИНГ DPT]:[РЕЙТИНГ НТЛ]])</f>
        <v>0</v>
      </c>
    </row>
    <row r="523" spans="1:124" x14ac:dyDescent="0.25">
      <c r="A523" s="13">
        <v>73</v>
      </c>
      <c r="B523" s="14" t="s">
        <v>298</v>
      </c>
      <c r="C523" s="18" t="s">
        <v>127</v>
      </c>
      <c r="D523" s="14" t="s">
        <v>168</v>
      </c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>
        <v>8</v>
      </c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4"/>
      <c r="BU523" s="14"/>
      <c r="BV523" s="14"/>
      <c r="BW523" s="14"/>
      <c r="BX523" s="14"/>
      <c r="BY523" s="14"/>
      <c r="BZ523" s="14"/>
      <c r="CA523" s="14"/>
      <c r="CB523" s="14"/>
      <c r="CC523" s="14"/>
      <c r="CD523" s="14"/>
      <c r="CE523" s="14"/>
      <c r="CF523" s="14"/>
      <c r="CG523" s="14"/>
      <c r="CH523" s="14"/>
      <c r="CI523" s="14"/>
      <c r="CJ523" s="14"/>
      <c r="CK523" s="14"/>
      <c r="CL523" s="14"/>
      <c r="CM523" s="14"/>
      <c r="CN523" s="14"/>
      <c r="CO523" s="14"/>
      <c r="CP523" s="14"/>
      <c r="CQ523" s="14"/>
      <c r="CR523" s="14"/>
      <c r="CS523" s="14"/>
      <c r="CT523" s="14"/>
      <c r="CU523" s="14"/>
      <c r="CV523" s="14"/>
      <c r="CW523" s="14"/>
      <c r="CX523" s="14"/>
      <c r="CY523" s="14"/>
      <c r="CZ523" s="14"/>
      <c r="DA523" s="14"/>
      <c r="DB523" s="14"/>
      <c r="DC523" s="14"/>
      <c r="DD523" s="14"/>
      <c r="DE523" s="14"/>
      <c r="DF523" s="14"/>
      <c r="DG523" s="14"/>
      <c r="DH523" s="14"/>
      <c r="DI523" s="14"/>
      <c r="DJ523" s="14"/>
      <c r="DK523" s="14"/>
      <c r="DL523" s="14"/>
      <c r="DM523" s="14"/>
      <c r="DN523" s="14"/>
      <c r="DO523" s="14"/>
      <c r="DP523" s="55">
        <v>0</v>
      </c>
      <c r="DQ523" s="66">
        <v>0</v>
      </c>
      <c r="DR523" s="16">
        <v>0</v>
      </c>
      <c r="DS523" s="43">
        <f>PRODUCT(Таблица1[[#This Row],[РЕЙТИНГ НТЛ]:[РЕГ НТЛ]])</f>
        <v>0</v>
      </c>
      <c r="DT523" s="74">
        <f>SUM(Таблица1[[#This Row],[РЕЙТИНГ DPT]:[РЕЙТИНГ НТЛ]])</f>
        <v>0</v>
      </c>
    </row>
    <row r="524" spans="1:124" x14ac:dyDescent="0.25">
      <c r="A524" s="13">
        <v>63</v>
      </c>
      <c r="B524" s="14" t="s">
        <v>292</v>
      </c>
      <c r="C524" s="18" t="s">
        <v>111</v>
      </c>
      <c r="D524" s="14" t="s">
        <v>112</v>
      </c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>
        <v>9</v>
      </c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20"/>
      <c r="AM524" s="20"/>
      <c r="AN524" s="20"/>
      <c r="AO524" s="20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  <c r="BT524" s="14"/>
      <c r="BU524" s="14"/>
      <c r="BV524" s="14"/>
      <c r="BW524" s="14"/>
      <c r="BX524" s="14"/>
      <c r="BY524" s="14"/>
      <c r="BZ524" s="14"/>
      <c r="CA524" s="14"/>
      <c r="CB524" s="14"/>
      <c r="CC524" s="14"/>
      <c r="CD524" s="14"/>
      <c r="CE524" s="14"/>
      <c r="CF524" s="14"/>
      <c r="CG524" s="14"/>
      <c r="CH524" s="14"/>
      <c r="CI524" s="14"/>
      <c r="CJ524" s="14"/>
      <c r="CK524" s="14"/>
      <c r="CL524" s="14"/>
      <c r="CM524" s="14"/>
      <c r="CN524" s="14"/>
      <c r="CO524" s="14"/>
      <c r="CP524" s="14"/>
      <c r="CQ524" s="14"/>
      <c r="CR524" s="14"/>
      <c r="CS524" s="14"/>
      <c r="CT524" s="14"/>
      <c r="CU524" s="14"/>
      <c r="CV524" s="14"/>
      <c r="CW524" s="14"/>
      <c r="CX524" s="14"/>
      <c r="CY524" s="14"/>
      <c r="CZ524" s="14"/>
      <c r="DA524" s="14"/>
      <c r="DB524" s="14"/>
      <c r="DC524" s="14"/>
      <c r="DD524" s="14"/>
      <c r="DE524" s="14"/>
      <c r="DF524" s="14"/>
      <c r="DG524" s="14"/>
      <c r="DH524" s="14"/>
      <c r="DI524" s="14"/>
      <c r="DJ524" s="14"/>
      <c r="DK524" s="14"/>
      <c r="DL524" s="14"/>
      <c r="DM524" s="14"/>
      <c r="DN524" s="14"/>
      <c r="DO524" s="14"/>
      <c r="DP524" s="55">
        <v>0</v>
      </c>
      <c r="DQ524" s="66">
        <v>0</v>
      </c>
      <c r="DR524" s="16">
        <v>0</v>
      </c>
      <c r="DS524" s="43">
        <f>PRODUCT(Таблица1[[#This Row],[РЕЙТИНГ НТЛ]:[РЕГ НТЛ]])</f>
        <v>0</v>
      </c>
      <c r="DT524" s="74">
        <f>SUM(Таблица1[[#This Row],[РЕЙТИНГ DPT]:[РЕЙТИНГ НТЛ]])</f>
        <v>0</v>
      </c>
    </row>
    <row r="525" spans="1:124" x14ac:dyDescent="0.25">
      <c r="A525" s="13">
        <v>72</v>
      </c>
      <c r="B525" s="14" t="s">
        <v>297</v>
      </c>
      <c r="C525" s="18" t="s">
        <v>111</v>
      </c>
      <c r="D525" s="14" t="s">
        <v>112</v>
      </c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>
        <v>10</v>
      </c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4"/>
      <c r="BU525" s="14"/>
      <c r="BV525" s="14"/>
      <c r="BW525" s="14"/>
      <c r="BX525" s="14"/>
      <c r="BY525" s="14"/>
      <c r="BZ525" s="14"/>
      <c r="CA525" s="14"/>
      <c r="CB525" s="14"/>
      <c r="CC525" s="14"/>
      <c r="CD525" s="14"/>
      <c r="CE525" s="14"/>
      <c r="CF525" s="14"/>
      <c r="CG525" s="14"/>
      <c r="CH525" s="14"/>
      <c r="CI525" s="14"/>
      <c r="CJ525" s="14"/>
      <c r="CK525" s="14"/>
      <c r="CL525" s="14"/>
      <c r="CM525" s="14"/>
      <c r="CN525" s="14"/>
      <c r="CO525" s="14"/>
      <c r="CP525" s="14"/>
      <c r="CQ525" s="14"/>
      <c r="CR525" s="14"/>
      <c r="CS525" s="14"/>
      <c r="CT525" s="14"/>
      <c r="CU525" s="14"/>
      <c r="CV525" s="14"/>
      <c r="CW525" s="14"/>
      <c r="CX525" s="14"/>
      <c r="CY525" s="14"/>
      <c r="CZ525" s="14"/>
      <c r="DA525" s="14"/>
      <c r="DB525" s="14"/>
      <c r="DC525" s="14"/>
      <c r="DD525" s="14"/>
      <c r="DE525" s="14"/>
      <c r="DF525" s="14"/>
      <c r="DG525" s="14"/>
      <c r="DH525" s="14"/>
      <c r="DI525" s="14"/>
      <c r="DJ525" s="14"/>
      <c r="DK525" s="14"/>
      <c r="DL525" s="14"/>
      <c r="DM525" s="14"/>
      <c r="DN525" s="14"/>
      <c r="DO525" s="14"/>
      <c r="DP525" s="55">
        <v>0</v>
      </c>
      <c r="DQ525" s="66">
        <v>0</v>
      </c>
      <c r="DR525" s="16">
        <v>1</v>
      </c>
      <c r="DS525" s="43">
        <f>PRODUCT(Таблица1[[#This Row],[РЕЙТИНГ НТЛ]:[РЕГ НТЛ]])</f>
        <v>0</v>
      </c>
      <c r="DT525" s="74">
        <f>SUM(Таблица1[[#This Row],[РЕЙТИНГ DPT]:[РЕЙТИНГ НТЛ]])</f>
        <v>0</v>
      </c>
    </row>
    <row r="526" spans="1:124" x14ac:dyDescent="0.25">
      <c r="A526" s="13">
        <v>70</v>
      </c>
      <c r="B526" s="14" t="s">
        <v>296</v>
      </c>
      <c r="C526" s="18" t="s">
        <v>106</v>
      </c>
      <c r="D526" s="14" t="s">
        <v>114</v>
      </c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>
        <v>15</v>
      </c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4"/>
      <c r="BU526" s="14"/>
      <c r="BV526" s="14"/>
      <c r="BW526" s="14"/>
      <c r="BX526" s="14"/>
      <c r="BY526" s="14"/>
      <c r="BZ526" s="14"/>
      <c r="CA526" s="14"/>
      <c r="CB526" s="14"/>
      <c r="CC526" s="14"/>
      <c r="CD526" s="14"/>
      <c r="CE526" s="14"/>
      <c r="CF526" s="14"/>
      <c r="CG526" s="14"/>
      <c r="CH526" s="14"/>
      <c r="CI526" s="14"/>
      <c r="CJ526" s="14"/>
      <c r="CK526" s="14"/>
      <c r="CL526" s="14"/>
      <c r="CM526" s="14"/>
      <c r="CN526" s="14"/>
      <c r="CO526" s="14"/>
      <c r="CP526" s="14"/>
      <c r="CQ526" s="14"/>
      <c r="CR526" s="14"/>
      <c r="CS526" s="14"/>
      <c r="CT526" s="14"/>
      <c r="CU526" s="14"/>
      <c r="CV526" s="14"/>
      <c r="CW526" s="14"/>
      <c r="CX526" s="14"/>
      <c r="CY526" s="14"/>
      <c r="CZ526" s="14"/>
      <c r="DA526" s="14"/>
      <c r="DB526" s="14"/>
      <c r="DC526" s="14"/>
      <c r="DD526" s="14"/>
      <c r="DE526" s="14"/>
      <c r="DF526" s="14"/>
      <c r="DG526" s="14"/>
      <c r="DH526" s="14"/>
      <c r="DI526" s="14"/>
      <c r="DJ526" s="14"/>
      <c r="DK526" s="14"/>
      <c r="DL526" s="14"/>
      <c r="DM526" s="14"/>
      <c r="DN526" s="14"/>
      <c r="DO526" s="14"/>
      <c r="DP526" s="55">
        <v>0</v>
      </c>
      <c r="DQ526" s="66">
        <v>0</v>
      </c>
      <c r="DR526" s="16">
        <v>1</v>
      </c>
      <c r="DS526" s="43">
        <f>PRODUCT(Таблица1[[#This Row],[РЕЙТИНГ НТЛ]:[РЕГ НТЛ]])</f>
        <v>0</v>
      </c>
      <c r="DT526" s="74">
        <f>SUM(Таблица1[[#This Row],[РЕЙТИНГ DPT]:[РЕЙТИНГ НТЛ]])</f>
        <v>0</v>
      </c>
    </row>
    <row r="527" spans="1:124" x14ac:dyDescent="0.25">
      <c r="A527" s="13">
        <v>75</v>
      </c>
      <c r="B527" s="14" t="s">
        <v>248</v>
      </c>
      <c r="C527" s="18" t="s">
        <v>116</v>
      </c>
      <c r="D527" s="14" t="s">
        <v>117</v>
      </c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>
        <v>16</v>
      </c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4"/>
      <c r="BU527" s="14"/>
      <c r="BV527" s="14"/>
      <c r="BW527" s="14"/>
      <c r="BX527" s="14"/>
      <c r="BY527" s="14"/>
      <c r="BZ527" s="14"/>
      <c r="CA527" s="14"/>
      <c r="CB527" s="14"/>
      <c r="CC527" s="14"/>
      <c r="CD527" s="14"/>
      <c r="CE527" s="14"/>
      <c r="CF527" s="14"/>
      <c r="CG527" s="14"/>
      <c r="CH527" s="14"/>
      <c r="CI527" s="14"/>
      <c r="CJ527" s="14"/>
      <c r="CK527" s="14"/>
      <c r="CL527" s="14"/>
      <c r="CM527" s="14"/>
      <c r="CN527" s="14"/>
      <c r="CO527" s="14"/>
      <c r="CP527" s="14"/>
      <c r="CQ527" s="14"/>
      <c r="CR527" s="14"/>
      <c r="CS527" s="14"/>
      <c r="CT527" s="14"/>
      <c r="CU527" s="14"/>
      <c r="CV527" s="14"/>
      <c r="CW527" s="14"/>
      <c r="CX527" s="14"/>
      <c r="CY527" s="14"/>
      <c r="CZ527" s="14"/>
      <c r="DA527" s="14"/>
      <c r="DB527" s="14"/>
      <c r="DC527" s="14"/>
      <c r="DD527" s="14"/>
      <c r="DE527" s="14"/>
      <c r="DF527" s="14"/>
      <c r="DG527" s="14"/>
      <c r="DH527" s="14"/>
      <c r="DI527" s="14"/>
      <c r="DJ527" s="14"/>
      <c r="DK527" s="14"/>
      <c r="DL527" s="14"/>
      <c r="DM527" s="14"/>
      <c r="DN527" s="14"/>
      <c r="DO527" s="14"/>
      <c r="DP527" s="55">
        <v>0</v>
      </c>
      <c r="DQ527" s="66">
        <v>0</v>
      </c>
      <c r="DR527" s="16">
        <v>0</v>
      </c>
      <c r="DS527" s="43">
        <f>PRODUCT(Таблица1[[#This Row],[РЕЙТИНГ НТЛ]:[РЕГ НТЛ]])</f>
        <v>0</v>
      </c>
      <c r="DT527" s="74">
        <f>SUM(Таблица1[[#This Row],[РЕЙТИНГ DPT]:[РЕЙТИНГ НТЛ]])</f>
        <v>0</v>
      </c>
    </row>
    <row r="528" spans="1:124" x14ac:dyDescent="0.25">
      <c r="A528" s="13">
        <v>14</v>
      </c>
      <c r="B528" s="14" t="s">
        <v>264</v>
      </c>
      <c r="C528" s="18" t="s">
        <v>111</v>
      </c>
      <c r="D528" s="14" t="s">
        <v>112</v>
      </c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 t="s">
        <v>178</v>
      </c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20"/>
      <c r="AM528" s="20"/>
      <c r="AN528" s="20"/>
      <c r="AO528" s="20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4"/>
      <c r="BU528" s="14"/>
      <c r="BV528" s="14"/>
      <c r="BW528" s="14"/>
      <c r="BX528" s="14"/>
      <c r="BY528" s="14"/>
      <c r="BZ528" s="14"/>
      <c r="CA528" s="14"/>
      <c r="CB528" s="14"/>
      <c r="CC528" s="14"/>
      <c r="CD528" s="14"/>
      <c r="CE528" s="14"/>
      <c r="CF528" s="14"/>
      <c r="CG528" s="14"/>
      <c r="CH528" s="14"/>
      <c r="CI528" s="14"/>
      <c r="CJ528" s="14"/>
      <c r="CK528" s="14"/>
      <c r="CL528" s="14"/>
      <c r="CM528" s="14"/>
      <c r="CN528" s="14"/>
      <c r="CO528" s="14"/>
      <c r="CP528" s="14"/>
      <c r="CQ528" s="14"/>
      <c r="CR528" s="14"/>
      <c r="CS528" s="14"/>
      <c r="CT528" s="14"/>
      <c r="CU528" s="14"/>
      <c r="CV528" s="14"/>
      <c r="CW528" s="14"/>
      <c r="CX528" s="14"/>
      <c r="CY528" s="14"/>
      <c r="CZ528" s="14"/>
      <c r="DA528" s="14"/>
      <c r="DB528" s="14"/>
      <c r="DC528" s="14"/>
      <c r="DD528" s="14"/>
      <c r="DE528" s="14"/>
      <c r="DF528" s="14"/>
      <c r="DG528" s="14"/>
      <c r="DH528" s="14"/>
      <c r="DI528" s="14"/>
      <c r="DJ528" s="14"/>
      <c r="DK528" s="14"/>
      <c r="DL528" s="14"/>
      <c r="DM528" s="14"/>
      <c r="DN528" s="14"/>
      <c r="DO528" s="14"/>
      <c r="DP528" s="55">
        <v>0</v>
      </c>
      <c r="DQ528" s="66">
        <v>0</v>
      </c>
      <c r="DR528" s="31">
        <v>1</v>
      </c>
      <c r="DS528" s="43">
        <f>PRODUCT(Таблица1[[#This Row],[РЕЙТИНГ НТЛ]:[РЕГ НТЛ]])</f>
        <v>0</v>
      </c>
      <c r="DT528" s="74">
        <f>SUM(Таблица1[[#This Row],[РЕЙТИНГ DPT]:[РЕЙТИНГ НТЛ]])</f>
        <v>0</v>
      </c>
    </row>
    <row r="529" spans="1:124" x14ac:dyDescent="0.25">
      <c r="A529" s="13">
        <v>23</v>
      </c>
      <c r="B529" s="14" t="s">
        <v>250</v>
      </c>
      <c r="C529" s="18" t="s">
        <v>104</v>
      </c>
      <c r="D529" s="14" t="s">
        <v>105</v>
      </c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 t="s">
        <v>178</v>
      </c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4"/>
      <c r="BU529" s="14"/>
      <c r="BV529" s="14"/>
      <c r="BW529" s="14"/>
      <c r="BX529" s="14"/>
      <c r="BY529" s="14"/>
      <c r="BZ529" s="14"/>
      <c r="CA529" s="14"/>
      <c r="CB529" s="14"/>
      <c r="CC529" s="14"/>
      <c r="CD529" s="14"/>
      <c r="CE529" s="14"/>
      <c r="CF529" s="14"/>
      <c r="CG529" s="14"/>
      <c r="CH529" s="14"/>
      <c r="CI529" s="14"/>
      <c r="CJ529" s="14"/>
      <c r="CK529" s="14"/>
      <c r="CL529" s="14"/>
      <c r="CM529" s="14"/>
      <c r="CN529" s="14"/>
      <c r="CO529" s="14"/>
      <c r="CP529" s="14"/>
      <c r="CQ529" s="14"/>
      <c r="CR529" s="14"/>
      <c r="CS529" s="14"/>
      <c r="CT529" s="14"/>
      <c r="CU529" s="14"/>
      <c r="CV529" s="14"/>
      <c r="CW529" s="14"/>
      <c r="CX529" s="14"/>
      <c r="CY529" s="14"/>
      <c r="CZ529" s="14"/>
      <c r="DA529" s="14"/>
      <c r="DB529" s="14"/>
      <c r="DC529" s="14"/>
      <c r="DD529" s="14"/>
      <c r="DE529" s="14"/>
      <c r="DF529" s="14"/>
      <c r="DG529" s="14"/>
      <c r="DH529" s="14"/>
      <c r="DI529" s="14"/>
      <c r="DJ529" s="14"/>
      <c r="DK529" s="14"/>
      <c r="DL529" s="14"/>
      <c r="DM529" s="14"/>
      <c r="DN529" s="14"/>
      <c r="DO529" s="14"/>
      <c r="DP529" s="55">
        <v>0</v>
      </c>
      <c r="DQ529" s="66">
        <v>0</v>
      </c>
      <c r="DR529" s="16">
        <v>1</v>
      </c>
      <c r="DS529" s="43">
        <f>PRODUCT(Таблица1[[#This Row],[РЕЙТИНГ НТЛ]:[РЕГ НТЛ]])</f>
        <v>0</v>
      </c>
      <c r="DT529" s="74">
        <f>SUM(Таблица1[[#This Row],[РЕЙТИНГ DPT]:[РЕЙТИНГ НТЛ]])</f>
        <v>0</v>
      </c>
    </row>
    <row r="530" spans="1:124" x14ac:dyDescent="0.25">
      <c r="A530" s="13">
        <v>17</v>
      </c>
      <c r="B530" s="14" t="s">
        <v>249</v>
      </c>
      <c r="C530" s="18" t="s">
        <v>104</v>
      </c>
      <c r="D530" s="14" t="s">
        <v>105</v>
      </c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 t="s">
        <v>178</v>
      </c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4"/>
      <c r="BU530" s="14"/>
      <c r="BV530" s="14"/>
      <c r="BW530" s="14"/>
      <c r="BX530" s="14"/>
      <c r="BY530" s="14"/>
      <c r="BZ530" s="14"/>
      <c r="CA530" s="14"/>
      <c r="CB530" s="14"/>
      <c r="CC530" s="14"/>
      <c r="CD530" s="14"/>
      <c r="CE530" s="14"/>
      <c r="CF530" s="14"/>
      <c r="CG530" s="14"/>
      <c r="CH530" s="14"/>
      <c r="CI530" s="14"/>
      <c r="CJ530" s="14"/>
      <c r="CK530" s="14"/>
      <c r="CL530" s="14"/>
      <c r="CM530" s="14"/>
      <c r="CN530" s="14"/>
      <c r="CO530" s="14"/>
      <c r="CP530" s="14"/>
      <c r="CQ530" s="14"/>
      <c r="CR530" s="14"/>
      <c r="CS530" s="14"/>
      <c r="CT530" s="14"/>
      <c r="CU530" s="14"/>
      <c r="CV530" s="14"/>
      <c r="CW530" s="14"/>
      <c r="CX530" s="14"/>
      <c r="CY530" s="14"/>
      <c r="CZ530" s="14"/>
      <c r="DA530" s="14"/>
      <c r="DB530" s="14"/>
      <c r="DC530" s="14"/>
      <c r="DD530" s="14"/>
      <c r="DE530" s="14"/>
      <c r="DF530" s="14"/>
      <c r="DG530" s="14"/>
      <c r="DH530" s="14"/>
      <c r="DI530" s="14"/>
      <c r="DJ530" s="14"/>
      <c r="DK530" s="14"/>
      <c r="DL530" s="14"/>
      <c r="DM530" s="14"/>
      <c r="DN530" s="14"/>
      <c r="DO530" s="14"/>
      <c r="DP530" s="55">
        <v>0</v>
      </c>
      <c r="DQ530" s="66">
        <v>0</v>
      </c>
      <c r="DR530" s="16">
        <v>1</v>
      </c>
      <c r="DS530" s="43">
        <f>PRODUCT(Таблица1[[#This Row],[РЕЙТИНГ НТЛ]:[РЕГ НТЛ]])</f>
        <v>0</v>
      </c>
      <c r="DT530" s="74">
        <f>SUM(Таблица1[[#This Row],[РЕЙТИНГ DPT]:[РЕЙТИНГ НТЛ]])</f>
        <v>0</v>
      </c>
    </row>
    <row r="531" spans="1:124" x14ac:dyDescent="0.25">
      <c r="A531" s="13">
        <v>41</v>
      </c>
      <c r="B531" s="14" t="s">
        <v>313</v>
      </c>
      <c r="C531" s="18" t="s">
        <v>116</v>
      </c>
      <c r="D531" s="14" t="s">
        <v>117</v>
      </c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 t="s">
        <v>178</v>
      </c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20"/>
      <c r="AR531" s="20"/>
      <c r="AS531" s="20"/>
      <c r="AT531" s="20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4"/>
      <c r="BU531" s="14"/>
      <c r="BV531" s="14"/>
      <c r="BW531" s="14"/>
      <c r="BX531" s="14"/>
      <c r="BY531" s="14"/>
      <c r="BZ531" s="14"/>
      <c r="CA531" s="14"/>
      <c r="CB531" s="14"/>
      <c r="CC531" s="14"/>
      <c r="CD531" s="14"/>
      <c r="CE531" s="14"/>
      <c r="CF531" s="14"/>
      <c r="CG531" s="14"/>
      <c r="CH531" s="14"/>
      <c r="CI531" s="14"/>
      <c r="CJ531" s="14"/>
      <c r="CK531" s="14"/>
      <c r="CL531" s="14"/>
      <c r="CM531" s="14"/>
      <c r="CN531" s="14"/>
      <c r="CO531" s="14"/>
      <c r="CP531" s="14"/>
      <c r="CQ531" s="14"/>
      <c r="CR531" s="14"/>
      <c r="CS531" s="14"/>
      <c r="CT531" s="14"/>
      <c r="CU531" s="14"/>
      <c r="CV531" s="14"/>
      <c r="CW531" s="14"/>
      <c r="CX531" s="14"/>
      <c r="CY531" s="14"/>
      <c r="CZ531" s="14"/>
      <c r="DA531" s="14"/>
      <c r="DB531" s="14"/>
      <c r="DC531" s="14"/>
      <c r="DD531" s="14"/>
      <c r="DE531" s="14"/>
      <c r="DF531" s="14"/>
      <c r="DG531" s="14"/>
      <c r="DH531" s="14"/>
      <c r="DI531" s="14"/>
      <c r="DJ531" s="14"/>
      <c r="DK531" s="14"/>
      <c r="DL531" s="14"/>
      <c r="DM531" s="14"/>
      <c r="DN531" s="14"/>
      <c r="DO531" s="14"/>
      <c r="DP531" s="55">
        <v>0</v>
      </c>
      <c r="DQ531" s="66">
        <v>0</v>
      </c>
      <c r="DR531" s="16">
        <v>0</v>
      </c>
      <c r="DS531" s="43">
        <f>PRODUCT(Таблица1[[#This Row],[РЕЙТИНГ НТЛ]:[РЕГ НТЛ]])</f>
        <v>0</v>
      </c>
      <c r="DT531" s="74">
        <f>SUM(Таблица1[[#This Row],[РЕЙТИНГ DPT]:[РЕЙТИНГ НТЛ]])</f>
        <v>0</v>
      </c>
    </row>
    <row r="532" spans="1:124" x14ac:dyDescent="0.25">
      <c r="A532" s="13">
        <v>18</v>
      </c>
      <c r="B532" s="14" t="s">
        <v>316</v>
      </c>
      <c r="C532" s="18" t="s">
        <v>104</v>
      </c>
      <c r="D532" s="14" t="s">
        <v>105</v>
      </c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 t="s">
        <v>179</v>
      </c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4"/>
      <c r="BU532" s="14"/>
      <c r="BV532" s="14"/>
      <c r="BW532" s="14"/>
      <c r="BX532" s="14"/>
      <c r="BY532" s="14"/>
      <c r="BZ532" s="14"/>
      <c r="CA532" s="14"/>
      <c r="CB532" s="14"/>
      <c r="CC532" s="14"/>
      <c r="CD532" s="14"/>
      <c r="CE532" s="14"/>
      <c r="CF532" s="14"/>
      <c r="CG532" s="14"/>
      <c r="CH532" s="14"/>
      <c r="CI532" s="14"/>
      <c r="CJ532" s="14"/>
      <c r="CK532" s="14"/>
      <c r="CL532" s="14"/>
      <c r="CM532" s="14"/>
      <c r="CN532" s="14"/>
      <c r="CO532" s="14"/>
      <c r="CP532" s="14"/>
      <c r="CQ532" s="14"/>
      <c r="CR532" s="14"/>
      <c r="CS532" s="14"/>
      <c r="CT532" s="14"/>
      <c r="CU532" s="14"/>
      <c r="CV532" s="14"/>
      <c r="CW532" s="14"/>
      <c r="CX532" s="14"/>
      <c r="CY532" s="14"/>
      <c r="CZ532" s="14"/>
      <c r="DA532" s="14"/>
      <c r="DB532" s="14"/>
      <c r="DC532" s="14"/>
      <c r="DD532" s="14"/>
      <c r="DE532" s="14"/>
      <c r="DF532" s="14"/>
      <c r="DG532" s="14"/>
      <c r="DH532" s="14"/>
      <c r="DI532" s="14"/>
      <c r="DJ532" s="14"/>
      <c r="DK532" s="14"/>
      <c r="DL532" s="14"/>
      <c r="DM532" s="14"/>
      <c r="DN532" s="14"/>
      <c r="DO532" s="14"/>
      <c r="DP532" s="55">
        <v>0</v>
      </c>
      <c r="DQ532" s="66">
        <v>0</v>
      </c>
      <c r="DR532" s="16">
        <v>1</v>
      </c>
      <c r="DS532" s="43">
        <f>PRODUCT(Таблица1[[#This Row],[РЕЙТИНГ НТЛ]:[РЕГ НТЛ]])</f>
        <v>0</v>
      </c>
      <c r="DT532" s="74">
        <f>SUM(Таблица1[[#This Row],[РЕЙТИНГ DPT]:[РЕЙТИНГ НТЛ]])</f>
        <v>0</v>
      </c>
    </row>
    <row r="533" spans="1:124" x14ac:dyDescent="0.25">
      <c r="A533" s="13">
        <v>28</v>
      </c>
      <c r="B533" s="14" t="s">
        <v>274</v>
      </c>
      <c r="C533" s="18" t="s">
        <v>106</v>
      </c>
      <c r="D533" s="14" t="s">
        <v>114</v>
      </c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 t="s">
        <v>179</v>
      </c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20"/>
      <c r="AR533" s="20"/>
      <c r="AS533" s="20"/>
      <c r="AT533" s="20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4"/>
      <c r="BU533" s="14"/>
      <c r="BV533" s="14"/>
      <c r="BW533" s="14"/>
      <c r="BX533" s="14"/>
      <c r="BY533" s="14"/>
      <c r="BZ533" s="14"/>
      <c r="CA533" s="14"/>
      <c r="CB533" s="14"/>
      <c r="CC533" s="14"/>
      <c r="CD533" s="14"/>
      <c r="CE533" s="14"/>
      <c r="CF533" s="14"/>
      <c r="CG533" s="14"/>
      <c r="CH533" s="14"/>
      <c r="CI533" s="14"/>
      <c r="CJ533" s="14"/>
      <c r="CK533" s="14"/>
      <c r="CL533" s="14"/>
      <c r="CM533" s="14"/>
      <c r="CN533" s="14"/>
      <c r="CO533" s="14"/>
      <c r="CP533" s="14"/>
      <c r="CQ533" s="14"/>
      <c r="CR533" s="14"/>
      <c r="CS533" s="14"/>
      <c r="CT533" s="14"/>
      <c r="CU533" s="14"/>
      <c r="CV533" s="14"/>
      <c r="CW533" s="14"/>
      <c r="CX533" s="14"/>
      <c r="CY533" s="14"/>
      <c r="CZ533" s="14"/>
      <c r="DA533" s="14"/>
      <c r="DB533" s="14"/>
      <c r="DC533" s="14"/>
      <c r="DD533" s="14"/>
      <c r="DE533" s="14"/>
      <c r="DF533" s="14"/>
      <c r="DG533" s="14"/>
      <c r="DH533" s="14"/>
      <c r="DI533" s="14"/>
      <c r="DJ533" s="14"/>
      <c r="DK533" s="14"/>
      <c r="DL533" s="14"/>
      <c r="DM533" s="14"/>
      <c r="DN533" s="14"/>
      <c r="DO533" s="14"/>
      <c r="DP533" s="55">
        <v>0</v>
      </c>
      <c r="DQ533" s="66">
        <v>0</v>
      </c>
      <c r="DR533" s="16">
        <v>1</v>
      </c>
      <c r="DS533" s="43">
        <f>PRODUCT(Таблица1[[#This Row],[РЕЙТИНГ НТЛ]:[РЕГ НТЛ]])</f>
        <v>0</v>
      </c>
      <c r="DT533" s="74">
        <f>SUM(Таблица1[[#This Row],[РЕЙТИНГ DPT]:[РЕЙТИНГ НТЛ]])</f>
        <v>0</v>
      </c>
    </row>
    <row r="534" spans="1:124" x14ac:dyDescent="0.25">
      <c r="A534" s="13">
        <v>46</v>
      </c>
      <c r="B534" s="14" t="s">
        <v>251</v>
      </c>
      <c r="C534" s="18" t="s">
        <v>102</v>
      </c>
      <c r="D534" s="14" t="s">
        <v>103</v>
      </c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>
        <v>1</v>
      </c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  <c r="BT534" s="14"/>
      <c r="BU534" s="14"/>
      <c r="BV534" s="14"/>
      <c r="BW534" s="14"/>
      <c r="BX534" s="14"/>
      <c r="BY534" s="14"/>
      <c r="BZ534" s="14"/>
      <c r="CA534" s="14"/>
      <c r="CB534" s="14"/>
      <c r="CC534" s="14"/>
      <c r="CD534" s="14"/>
      <c r="CE534" s="14"/>
      <c r="CF534" s="14"/>
      <c r="CG534" s="14"/>
      <c r="CH534" s="14"/>
      <c r="CI534" s="14"/>
      <c r="CJ534" s="14"/>
      <c r="CK534" s="14"/>
      <c r="CL534" s="14"/>
      <c r="CM534" s="14"/>
      <c r="CN534" s="14"/>
      <c r="CO534" s="14"/>
      <c r="CP534" s="14"/>
      <c r="CQ534" s="14"/>
      <c r="CR534" s="14"/>
      <c r="CS534" s="14"/>
      <c r="CT534" s="14"/>
      <c r="CU534" s="14"/>
      <c r="CV534" s="14"/>
      <c r="CW534" s="14"/>
      <c r="CX534" s="14"/>
      <c r="CY534" s="14"/>
      <c r="CZ534" s="14"/>
      <c r="DA534" s="14"/>
      <c r="DB534" s="14"/>
      <c r="DC534" s="14"/>
      <c r="DD534" s="14"/>
      <c r="DE534" s="14"/>
      <c r="DF534" s="14"/>
      <c r="DG534" s="14"/>
      <c r="DH534" s="14"/>
      <c r="DI534" s="14"/>
      <c r="DJ534" s="14"/>
      <c r="DK534" s="14"/>
      <c r="DL534" s="14"/>
      <c r="DM534" s="14"/>
      <c r="DN534" s="14"/>
      <c r="DO534" s="14"/>
      <c r="DP534" s="55">
        <v>0</v>
      </c>
      <c r="DQ534" s="49">
        <v>3</v>
      </c>
      <c r="DR534" s="16">
        <v>1</v>
      </c>
      <c r="DS534" s="43">
        <f>PRODUCT(Таблица1[[#This Row],[РЕЙТИНГ НТЛ]:[РЕГ НТЛ]])</f>
        <v>3</v>
      </c>
      <c r="DT534" s="74">
        <f>SUM(Таблица1[[#This Row],[РЕЙТИНГ DPT]:[РЕЙТИНГ НТЛ]])</f>
        <v>3</v>
      </c>
    </row>
    <row r="535" spans="1:124" x14ac:dyDescent="0.25">
      <c r="A535" s="13">
        <v>61</v>
      </c>
      <c r="B535" s="14" t="s">
        <v>243</v>
      </c>
      <c r="C535" s="18" t="s">
        <v>104</v>
      </c>
      <c r="D535" s="14" t="s">
        <v>105</v>
      </c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>
        <v>2</v>
      </c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  <c r="BT535" s="14"/>
      <c r="BU535" s="14"/>
      <c r="BV535" s="14"/>
      <c r="BW535" s="14"/>
      <c r="BX535" s="14"/>
      <c r="BY535" s="14"/>
      <c r="BZ535" s="14"/>
      <c r="CA535" s="14"/>
      <c r="CB535" s="14"/>
      <c r="CC535" s="14"/>
      <c r="CD535" s="14"/>
      <c r="CE535" s="14"/>
      <c r="CF535" s="14"/>
      <c r="CG535" s="14"/>
      <c r="CH535" s="14"/>
      <c r="CI535" s="14"/>
      <c r="CJ535" s="14"/>
      <c r="CK535" s="14"/>
      <c r="CL535" s="14"/>
      <c r="CM535" s="14"/>
      <c r="CN535" s="14"/>
      <c r="CO535" s="14"/>
      <c r="CP535" s="14"/>
      <c r="CQ535" s="14"/>
      <c r="CR535" s="14"/>
      <c r="CS535" s="14"/>
      <c r="CT535" s="14"/>
      <c r="CU535" s="14"/>
      <c r="CV535" s="14"/>
      <c r="CW535" s="14"/>
      <c r="CX535" s="14"/>
      <c r="CY535" s="14"/>
      <c r="CZ535" s="14"/>
      <c r="DA535" s="14"/>
      <c r="DB535" s="14"/>
      <c r="DC535" s="14"/>
      <c r="DD535" s="14"/>
      <c r="DE535" s="14"/>
      <c r="DF535" s="14"/>
      <c r="DG535" s="14"/>
      <c r="DH535" s="14"/>
      <c r="DI535" s="14"/>
      <c r="DJ535" s="14"/>
      <c r="DK535" s="14"/>
      <c r="DL535" s="14"/>
      <c r="DM535" s="14"/>
      <c r="DN535" s="14"/>
      <c r="DO535" s="14"/>
      <c r="DP535" s="55">
        <v>0</v>
      </c>
      <c r="DQ535" s="49">
        <v>2</v>
      </c>
      <c r="DR535" s="16">
        <v>1</v>
      </c>
      <c r="DS535" s="43">
        <f>PRODUCT(Таблица1[[#This Row],[РЕЙТИНГ НТЛ]:[РЕГ НТЛ]])</f>
        <v>2</v>
      </c>
      <c r="DT535" s="74">
        <f>SUM(Таблица1[[#This Row],[РЕЙТИНГ DPT]:[РЕЙТИНГ НТЛ]])</f>
        <v>2</v>
      </c>
    </row>
    <row r="536" spans="1:124" x14ac:dyDescent="0.25">
      <c r="A536" s="13">
        <v>8</v>
      </c>
      <c r="B536" s="14" t="s">
        <v>241</v>
      </c>
      <c r="C536" s="18" t="s">
        <v>106</v>
      </c>
      <c r="D536" s="14" t="s">
        <v>108</v>
      </c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>
        <v>3</v>
      </c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  <c r="BT536" s="14"/>
      <c r="BU536" s="14"/>
      <c r="BV536" s="14"/>
      <c r="BW536" s="14"/>
      <c r="BX536" s="14"/>
      <c r="BY536" s="14"/>
      <c r="BZ536" s="14"/>
      <c r="CA536" s="14"/>
      <c r="CB536" s="14"/>
      <c r="CC536" s="14"/>
      <c r="CD536" s="14"/>
      <c r="CE536" s="14"/>
      <c r="CF536" s="14"/>
      <c r="CG536" s="14"/>
      <c r="CH536" s="14"/>
      <c r="CI536" s="14"/>
      <c r="CJ536" s="14"/>
      <c r="CK536" s="14"/>
      <c r="CL536" s="14"/>
      <c r="CM536" s="14"/>
      <c r="CN536" s="14"/>
      <c r="CO536" s="14"/>
      <c r="CP536" s="14"/>
      <c r="CQ536" s="14"/>
      <c r="CR536" s="14"/>
      <c r="CS536" s="14"/>
      <c r="CT536" s="14"/>
      <c r="CU536" s="14"/>
      <c r="CV536" s="14"/>
      <c r="CW536" s="14"/>
      <c r="CX536" s="14"/>
      <c r="CY536" s="14"/>
      <c r="CZ536" s="14"/>
      <c r="DA536" s="14"/>
      <c r="DB536" s="14"/>
      <c r="DC536" s="14"/>
      <c r="DD536" s="14"/>
      <c r="DE536" s="14"/>
      <c r="DF536" s="14"/>
      <c r="DG536" s="14"/>
      <c r="DH536" s="14"/>
      <c r="DI536" s="14"/>
      <c r="DJ536" s="14"/>
      <c r="DK536" s="14"/>
      <c r="DL536" s="14"/>
      <c r="DM536" s="14"/>
      <c r="DN536" s="14"/>
      <c r="DO536" s="14"/>
      <c r="DP536" s="55">
        <v>0</v>
      </c>
      <c r="DQ536" s="49">
        <v>2</v>
      </c>
      <c r="DR536" s="16">
        <v>0</v>
      </c>
      <c r="DS536" s="43">
        <f>PRODUCT(Таблица1[[#This Row],[РЕЙТИНГ НТЛ]:[РЕГ НТЛ]])</f>
        <v>0</v>
      </c>
      <c r="DT536" s="74">
        <f>SUM(Таблица1[[#This Row],[РЕЙТИНГ DPT]:[РЕЙТИНГ НТЛ]])</f>
        <v>2</v>
      </c>
    </row>
    <row r="537" spans="1:124" x14ac:dyDescent="0.25">
      <c r="A537" s="13">
        <v>2</v>
      </c>
      <c r="B537" s="14" t="s">
        <v>242</v>
      </c>
      <c r="C537" s="18" t="s">
        <v>104</v>
      </c>
      <c r="D537" s="14" t="s">
        <v>105</v>
      </c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>
        <v>4</v>
      </c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  <c r="BT537" s="14"/>
      <c r="BU537" s="14"/>
      <c r="BV537" s="14"/>
      <c r="BW537" s="14"/>
      <c r="BX537" s="14"/>
      <c r="BY537" s="14"/>
      <c r="BZ537" s="14"/>
      <c r="CA537" s="14"/>
      <c r="CB537" s="14"/>
      <c r="CC537" s="14"/>
      <c r="CD537" s="14"/>
      <c r="CE537" s="14"/>
      <c r="CF537" s="14"/>
      <c r="CG537" s="14"/>
      <c r="CH537" s="14"/>
      <c r="CI537" s="14"/>
      <c r="CJ537" s="14"/>
      <c r="CK537" s="14"/>
      <c r="CL537" s="14"/>
      <c r="CM537" s="14"/>
      <c r="CN537" s="14"/>
      <c r="CO537" s="14"/>
      <c r="CP537" s="14"/>
      <c r="CQ537" s="14"/>
      <c r="CR537" s="14"/>
      <c r="CS537" s="14"/>
      <c r="CT537" s="14"/>
      <c r="CU537" s="14"/>
      <c r="CV537" s="14"/>
      <c r="CW537" s="14"/>
      <c r="CX537" s="14"/>
      <c r="CY537" s="14"/>
      <c r="CZ537" s="14"/>
      <c r="DA537" s="14"/>
      <c r="DB537" s="14"/>
      <c r="DC537" s="14"/>
      <c r="DD537" s="14"/>
      <c r="DE537" s="14"/>
      <c r="DF537" s="14"/>
      <c r="DG537" s="14"/>
      <c r="DH537" s="14"/>
      <c r="DI537" s="14"/>
      <c r="DJ537" s="14"/>
      <c r="DK537" s="14"/>
      <c r="DL537" s="14"/>
      <c r="DM537" s="14"/>
      <c r="DN537" s="14"/>
      <c r="DO537" s="14"/>
      <c r="DP537" s="55">
        <v>0</v>
      </c>
      <c r="DQ537" s="49">
        <v>1</v>
      </c>
      <c r="DR537" s="19">
        <v>1</v>
      </c>
      <c r="DS537" s="43">
        <f>PRODUCT(Таблица1[[#This Row],[РЕЙТИНГ НТЛ]:[РЕГ НТЛ]])</f>
        <v>1</v>
      </c>
      <c r="DT537" s="74">
        <f>SUM(Таблица1[[#This Row],[РЕЙТИНГ DPT]:[РЕЙТИНГ НТЛ]])</f>
        <v>1</v>
      </c>
    </row>
    <row r="538" spans="1:124" x14ac:dyDescent="0.25">
      <c r="A538" s="13">
        <v>3</v>
      </c>
      <c r="B538" s="14" t="s">
        <v>244</v>
      </c>
      <c r="C538" s="18" t="s">
        <v>153</v>
      </c>
      <c r="D538" s="14" t="s">
        <v>145</v>
      </c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>
        <v>5</v>
      </c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  <c r="BT538" s="14"/>
      <c r="BU538" s="14"/>
      <c r="BV538" s="14"/>
      <c r="BW538" s="14"/>
      <c r="BX538" s="14"/>
      <c r="BY538" s="14"/>
      <c r="BZ538" s="14"/>
      <c r="CA538" s="14"/>
      <c r="CB538" s="14"/>
      <c r="CC538" s="14"/>
      <c r="CD538" s="14"/>
      <c r="CE538" s="14"/>
      <c r="CF538" s="14"/>
      <c r="CG538" s="14"/>
      <c r="CH538" s="14"/>
      <c r="CI538" s="14"/>
      <c r="CJ538" s="14"/>
      <c r="CK538" s="14"/>
      <c r="CL538" s="14"/>
      <c r="CM538" s="14"/>
      <c r="CN538" s="14"/>
      <c r="CO538" s="14"/>
      <c r="CP538" s="14"/>
      <c r="CQ538" s="14"/>
      <c r="CR538" s="14"/>
      <c r="CS538" s="14"/>
      <c r="CT538" s="14"/>
      <c r="CU538" s="14"/>
      <c r="CV538" s="14"/>
      <c r="CW538" s="14"/>
      <c r="CX538" s="14"/>
      <c r="CY538" s="14"/>
      <c r="CZ538" s="14"/>
      <c r="DA538" s="14"/>
      <c r="DB538" s="14"/>
      <c r="DC538" s="14"/>
      <c r="DD538" s="14"/>
      <c r="DE538" s="14"/>
      <c r="DF538" s="14"/>
      <c r="DG538" s="14"/>
      <c r="DH538" s="14"/>
      <c r="DI538" s="14"/>
      <c r="DJ538" s="14"/>
      <c r="DK538" s="14"/>
      <c r="DL538" s="14"/>
      <c r="DM538" s="14"/>
      <c r="DN538" s="14"/>
      <c r="DO538" s="14"/>
      <c r="DP538" s="55">
        <v>0</v>
      </c>
      <c r="DQ538" s="49">
        <v>1</v>
      </c>
      <c r="DR538" s="16">
        <v>0</v>
      </c>
      <c r="DS538" s="43">
        <f>PRODUCT(Таблица1[[#This Row],[РЕЙТИНГ НТЛ]:[РЕГ НТЛ]])</f>
        <v>0</v>
      </c>
      <c r="DT538" s="74">
        <f>SUM(Таблица1[[#This Row],[РЕЙТИНГ DPT]:[РЕЙТИНГ НТЛ]])</f>
        <v>1</v>
      </c>
    </row>
    <row r="539" spans="1:124" x14ac:dyDescent="0.25">
      <c r="A539" s="13">
        <v>47</v>
      </c>
      <c r="B539" s="14" t="s">
        <v>253</v>
      </c>
      <c r="C539" s="18" t="s">
        <v>104</v>
      </c>
      <c r="D539" s="14" t="s">
        <v>105</v>
      </c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>
        <v>6</v>
      </c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  <c r="BT539" s="14"/>
      <c r="BU539" s="14"/>
      <c r="BV539" s="14"/>
      <c r="BW539" s="14"/>
      <c r="BX539" s="14"/>
      <c r="BY539" s="14"/>
      <c r="BZ539" s="14"/>
      <c r="CA539" s="14"/>
      <c r="CB539" s="14"/>
      <c r="CC539" s="14"/>
      <c r="CD539" s="14"/>
      <c r="CE539" s="14"/>
      <c r="CF539" s="14"/>
      <c r="CG539" s="14"/>
      <c r="CH539" s="14"/>
      <c r="CI539" s="14"/>
      <c r="CJ539" s="14"/>
      <c r="CK539" s="14"/>
      <c r="CL539" s="14"/>
      <c r="CM539" s="14"/>
      <c r="CN539" s="14"/>
      <c r="CO539" s="14"/>
      <c r="CP539" s="14"/>
      <c r="CQ539" s="14"/>
      <c r="CR539" s="14"/>
      <c r="CS539" s="14"/>
      <c r="CT539" s="14"/>
      <c r="CU539" s="14"/>
      <c r="CV539" s="14"/>
      <c r="CW539" s="14"/>
      <c r="CX539" s="14"/>
      <c r="CY539" s="14"/>
      <c r="CZ539" s="14"/>
      <c r="DA539" s="14"/>
      <c r="DB539" s="14"/>
      <c r="DC539" s="14"/>
      <c r="DD539" s="14"/>
      <c r="DE539" s="14"/>
      <c r="DF539" s="14"/>
      <c r="DG539" s="14"/>
      <c r="DH539" s="14"/>
      <c r="DI539" s="14"/>
      <c r="DJ539" s="14"/>
      <c r="DK539" s="14"/>
      <c r="DL539" s="14"/>
      <c r="DM539" s="14"/>
      <c r="DN539" s="14"/>
      <c r="DO539" s="14"/>
      <c r="DP539" s="55">
        <v>0</v>
      </c>
      <c r="DQ539" s="49">
        <v>1</v>
      </c>
      <c r="DR539" s="16">
        <v>1</v>
      </c>
      <c r="DS539" s="43">
        <f>PRODUCT(Таблица1[[#This Row],[РЕЙТИНГ НТЛ]:[РЕГ НТЛ]])</f>
        <v>1</v>
      </c>
      <c r="DT539" s="74">
        <f>SUM(Таблица1[[#This Row],[РЕЙТИНГ DPT]:[РЕЙТИНГ НТЛ]])</f>
        <v>1</v>
      </c>
    </row>
    <row r="540" spans="1:124" x14ac:dyDescent="0.25">
      <c r="A540" s="13">
        <v>46</v>
      </c>
      <c r="B540" s="14" t="s">
        <v>251</v>
      </c>
      <c r="C540" s="18" t="s">
        <v>102</v>
      </c>
      <c r="D540" s="14" t="s">
        <v>103</v>
      </c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>
        <v>1</v>
      </c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20"/>
      <c r="AR540" s="20"/>
      <c r="AS540" s="20"/>
      <c r="AT540" s="20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  <c r="BT540" s="14"/>
      <c r="BU540" s="14"/>
      <c r="BV540" s="14"/>
      <c r="BW540" s="14"/>
      <c r="BX540" s="14"/>
      <c r="BY540" s="14"/>
      <c r="BZ540" s="14"/>
      <c r="CA540" s="14"/>
      <c r="CB540" s="14"/>
      <c r="CC540" s="14"/>
      <c r="CD540" s="14"/>
      <c r="CE540" s="14"/>
      <c r="CF540" s="14"/>
      <c r="CG540" s="14"/>
      <c r="CH540" s="14"/>
      <c r="CI540" s="14"/>
      <c r="CJ540" s="14"/>
      <c r="CK540" s="14"/>
      <c r="CL540" s="14"/>
      <c r="CM540" s="14"/>
      <c r="CN540" s="14"/>
      <c r="CO540" s="14"/>
      <c r="CP540" s="14"/>
      <c r="CQ540" s="14"/>
      <c r="CR540" s="14"/>
      <c r="CS540" s="14"/>
      <c r="CT540" s="14"/>
      <c r="CU540" s="14"/>
      <c r="CV540" s="14"/>
      <c r="CW540" s="14"/>
      <c r="CX540" s="14"/>
      <c r="CY540" s="14"/>
      <c r="CZ540" s="14"/>
      <c r="DA540" s="14"/>
      <c r="DB540" s="14"/>
      <c r="DC540" s="14"/>
      <c r="DD540" s="14"/>
      <c r="DE540" s="14"/>
      <c r="DF540" s="14"/>
      <c r="DG540" s="14"/>
      <c r="DH540" s="14"/>
      <c r="DI540" s="14"/>
      <c r="DJ540" s="14"/>
      <c r="DK540" s="14"/>
      <c r="DL540" s="14"/>
      <c r="DM540" s="14"/>
      <c r="DN540" s="14"/>
      <c r="DO540" s="14"/>
      <c r="DP540" s="55">
        <v>0</v>
      </c>
      <c r="DQ540" s="49">
        <v>3</v>
      </c>
      <c r="DR540" s="16">
        <v>1</v>
      </c>
      <c r="DS540" s="43">
        <f>PRODUCT(Таблица1[[#This Row],[РЕЙТИНГ НТЛ]:[РЕГ НТЛ]])</f>
        <v>3</v>
      </c>
      <c r="DT540" s="74">
        <f>SUM(Таблица1[[#This Row],[РЕЙТИНГ DPT]:[РЕЙТИНГ НТЛ]])</f>
        <v>3</v>
      </c>
    </row>
    <row r="541" spans="1:124" x14ac:dyDescent="0.25">
      <c r="A541" s="13">
        <v>44</v>
      </c>
      <c r="B541" s="14" t="s">
        <v>315</v>
      </c>
      <c r="C541" s="18" t="s">
        <v>104</v>
      </c>
      <c r="D541" s="14" t="s">
        <v>105</v>
      </c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>
        <v>2</v>
      </c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BS541" s="14"/>
      <c r="BT541" s="14"/>
      <c r="BU541" s="14"/>
      <c r="BV541" s="14"/>
      <c r="BW541" s="14"/>
      <c r="BX541" s="14"/>
      <c r="BY541" s="14"/>
      <c r="BZ541" s="14"/>
      <c r="CA541" s="14"/>
      <c r="CB541" s="14"/>
      <c r="CC541" s="14"/>
      <c r="CD541" s="14"/>
      <c r="CE541" s="14"/>
      <c r="CF541" s="14"/>
      <c r="CG541" s="14"/>
      <c r="CH541" s="14"/>
      <c r="CI541" s="14"/>
      <c r="CJ541" s="14"/>
      <c r="CK541" s="14"/>
      <c r="CL541" s="14"/>
      <c r="CM541" s="14"/>
      <c r="CN541" s="14"/>
      <c r="CO541" s="14"/>
      <c r="CP541" s="14"/>
      <c r="CQ541" s="14"/>
      <c r="CR541" s="14"/>
      <c r="CS541" s="14"/>
      <c r="CT541" s="14"/>
      <c r="CU541" s="14"/>
      <c r="CV541" s="14"/>
      <c r="CW541" s="14"/>
      <c r="CX541" s="14"/>
      <c r="CY541" s="14"/>
      <c r="CZ541" s="14"/>
      <c r="DA541" s="14"/>
      <c r="DB541" s="14"/>
      <c r="DC541" s="14"/>
      <c r="DD541" s="14"/>
      <c r="DE541" s="14"/>
      <c r="DF541" s="14"/>
      <c r="DG541" s="14"/>
      <c r="DH541" s="14"/>
      <c r="DI541" s="14"/>
      <c r="DJ541" s="14"/>
      <c r="DK541" s="14"/>
      <c r="DL541" s="14"/>
      <c r="DM541" s="14"/>
      <c r="DN541" s="14"/>
      <c r="DO541" s="14"/>
      <c r="DP541" s="55">
        <v>0</v>
      </c>
      <c r="DQ541" s="49">
        <v>2</v>
      </c>
      <c r="DR541" s="16">
        <v>1</v>
      </c>
      <c r="DS541" s="43">
        <f>PRODUCT(Таблица1[[#This Row],[РЕЙТИНГ НТЛ]:[РЕГ НТЛ]])</f>
        <v>2</v>
      </c>
      <c r="DT541" s="74">
        <f>SUM(Таблица1[[#This Row],[РЕЙТИНГ DPT]:[РЕЙТИНГ НТЛ]])</f>
        <v>2</v>
      </c>
    </row>
    <row r="542" spans="1:124" x14ac:dyDescent="0.25">
      <c r="A542" s="13">
        <v>8</v>
      </c>
      <c r="B542" s="14" t="s">
        <v>241</v>
      </c>
      <c r="C542" s="18" t="s">
        <v>106</v>
      </c>
      <c r="D542" s="14" t="s">
        <v>108</v>
      </c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>
        <v>3</v>
      </c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  <c r="BT542" s="14"/>
      <c r="BU542" s="14"/>
      <c r="BV542" s="14"/>
      <c r="BW542" s="14"/>
      <c r="BX542" s="14"/>
      <c r="BY542" s="14"/>
      <c r="BZ542" s="14"/>
      <c r="CA542" s="14"/>
      <c r="CB542" s="14"/>
      <c r="CC542" s="14"/>
      <c r="CD542" s="14"/>
      <c r="CE542" s="14"/>
      <c r="CF542" s="14"/>
      <c r="CG542" s="14"/>
      <c r="CH542" s="14"/>
      <c r="CI542" s="14"/>
      <c r="CJ542" s="14"/>
      <c r="CK542" s="14"/>
      <c r="CL542" s="14"/>
      <c r="CM542" s="14"/>
      <c r="CN542" s="14"/>
      <c r="CO542" s="14"/>
      <c r="CP542" s="14"/>
      <c r="CQ542" s="14"/>
      <c r="CR542" s="14"/>
      <c r="CS542" s="14"/>
      <c r="CT542" s="14"/>
      <c r="CU542" s="14"/>
      <c r="CV542" s="14"/>
      <c r="CW542" s="14"/>
      <c r="CX542" s="14"/>
      <c r="CY542" s="14"/>
      <c r="CZ542" s="14"/>
      <c r="DA542" s="14"/>
      <c r="DB542" s="14"/>
      <c r="DC542" s="14"/>
      <c r="DD542" s="14"/>
      <c r="DE542" s="14"/>
      <c r="DF542" s="14"/>
      <c r="DG542" s="14"/>
      <c r="DH542" s="14"/>
      <c r="DI542" s="14"/>
      <c r="DJ542" s="14"/>
      <c r="DK542" s="14"/>
      <c r="DL542" s="14"/>
      <c r="DM542" s="14"/>
      <c r="DN542" s="14"/>
      <c r="DO542" s="14"/>
      <c r="DP542" s="55">
        <v>0</v>
      </c>
      <c r="DQ542" s="49">
        <v>2</v>
      </c>
      <c r="DR542" s="16">
        <v>0</v>
      </c>
      <c r="DS542" s="43">
        <f>PRODUCT(Таблица1[[#This Row],[РЕЙТИНГ НТЛ]:[РЕГ НТЛ]])</f>
        <v>0</v>
      </c>
      <c r="DT542" s="74">
        <f>SUM(Таблица1[[#This Row],[РЕЙТИНГ DPT]:[РЕЙТИНГ НТЛ]])</f>
        <v>2</v>
      </c>
    </row>
    <row r="543" spans="1:124" x14ac:dyDescent="0.25">
      <c r="A543" s="13">
        <v>65</v>
      </c>
      <c r="B543" s="14" t="s">
        <v>228</v>
      </c>
      <c r="C543" s="18" t="s">
        <v>102</v>
      </c>
      <c r="D543" s="14" t="s">
        <v>103</v>
      </c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20"/>
      <c r="X543" s="20">
        <v>4</v>
      </c>
      <c r="Y543" s="20"/>
      <c r="Z543" s="20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4"/>
      <c r="BU543" s="14"/>
      <c r="BV543" s="14"/>
      <c r="BW543" s="14"/>
      <c r="BX543" s="14"/>
      <c r="BY543" s="14"/>
      <c r="BZ543" s="14"/>
      <c r="CA543" s="14"/>
      <c r="CB543" s="14"/>
      <c r="CC543" s="14"/>
      <c r="CD543" s="14"/>
      <c r="CE543" s="14"/>
      <c r="CF543" s="14"/>
      <c r="CG543" s="14"/>
      <c r="CH543" s="14"/>
      <c r="CI543" s="14"/>
      <c r="CJ543" s="14"/>
      <c r="CK543" s="14"/>
      <c r="CL543" s="14"/>
      <c r="CM543" s="14"/>
      <c r="CN543" s="14"/>
      <c r="CO543" s="14"/>
      <c r="CP543" s="14"/>
      <c r="CQ543" s="14"/>
      <c r="CR543" s="14"/>
      <c r="CS543" s="14"/>
      <c r="CT543" s="14"/>
      <c r="CU543" s="14"/>
      <c r="CV543" s="14"/>
      <c r="CW543" s="14"/>
      <c r="CX543" s="14"/>
      <c r="CY543" s="14"/>
      <c r="CZ543" s="14"/>
      <c r="DA543" s="14"/>
      <c r="DB543" s="14"/>
      <c r="DC543" s="14"/>
      <c r="DD543" s="14"/>
      <c r="DE543" s="14"/>
      <c r="DF543" s="14"/>
      <c r="DG543" s="14"/>
      <c r="DH543" s="14"/>
      <c r="DI543" s="14"/>
      <c r="DJ543" s="14"/>
      <c r="DK543" s="14"/>
      <c r="DL543" s="14"/>
      <c r="DM543" s="14"/>
      <c r="DN543" s="14"/>
      <c r="DO543" s="14"/>
      <c r="DP543" s="55">
        <v>0</v>
      </c>
      <c r="DQ543" s="49">
        <v>1</v>
      </c>
      <c r="DR543" s="16">
        <v>1</v>
      </c>
      <c r="DS543" s="43">
        <f>PRODUCT(Таблица1[[#This Row],[РЕЙТИНГ НТЛ]:[РЕГ НТЛ]])</f>
        <v>1</v>
      </c>
      <c r="DT543" s="74">
        <f>SUM(Таблица1[[#This Row],[РЕЙТИНГ DPT]:[РЕЙТИНГ НТЛ]])</f>
        <v>1</v>
      </c>
    </row>
    <row r="544" spans="1:124" x14ac:dyDescent="0.25">
      <c r="A544" s="13">
        <v>5</v>
      </c>
      <c r="B544" s="14" t="s">
        <v>260</v>
      </c>
      <c r="C544" s="18" t="s">
        <v>102</v>
      </c>
      <c r="D544" s="14" t="s">
        <v>103</v>
      </c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>
        <v>5</v>
      </c>
      <c r="Y544" s="14"/>
      <c r="Z544" s="14"/>
      <c r="AA544" s="14"/>
      <c r="AB544" s="14"/>
      <c r="AC544" s="14"/>
      <c r="AD544" s="14"/>
      <c r="AE544" s="14"/>
      <c r="AF544" s="14"/>
      <c r="AG544" s="20"/>
      <c r="AH544" s="20"/>
      <c r="AI544" s="20"/>
      <c r="AJ544" s="20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4"/>
      <c r="BU544" s="14"/>
      <c r="BV544" s="14"/>
      <c r="BW544" s="14"/>
      <c r="BX544" s="14"/>
      <c r="BY544" s="14"/>
      <c r="BZ544" s="14"/>
      <c r="CA544" s="14"/>
      <c r="CB544" s="14"/>
      <c r="CC544" s="14"/>
      <c r="CD544" s="14"/>
      <c r="CE544" s="14"/>
      <c r="CF544" s="14"/>
      <c r="CG544" s="14"/>
      <c r="CH544" s="14"/>
      <c r="CI544" s="14"/>
      <c r="CJ544" s="14"/>
      <c r="CK544" s="14"/>
      <c r="CL544" s="14"/>
      <c r="CM544" s="14"/>
      <c r="CN544" s="14"/>
      <c r="CO544" s="14"/>
      <c r="CP544" s="14"/>
      <c r="CQ544" s="14"/>
      <c r="CR544" s="14"/>
      <c r="CS544" s="14"/>
      <c r="CT544" s="14"/>
      <c r="CU544" s="14"/>
      <c r="CV544" s="14"/>
      <c r="CW544" s="14"/>
      <c r="CX544" s="14"/>
      <c r="CY544" s="14"/>
      <c r="CZ544" s="14"/>
      <c r="DA544" s="14"/>
      <c r="DB544" s="14"/>
      <c r="DC544" s="14"/>
      <c r="DD544" s="14"/>
      <c r="DE544" s="14"/>
      <c r="DF544" s="14"/>
      <c r="DG544" s="14"/>
      <c r="DH544" s="14"/>
      <c r="DI544" s="14"/>
      <c r="DJ544" s="14"/>
      <c r="DK544" s="14"/>
      <c r="DL544" s="14"/>
      <c r="DM544" s="14"/>
      <c r="DN544" s="14"/>
      <c r="DO544" s="14"/>
      <c r="DP544" s="55">
        <v>0</v>
      </c>
      <c r="DQ544" s="49">
        <v>1</v>
      </c>
      <c r="DR544" s="16">
        <v>1</v>
      </c>
      <c r="DS544" s="43">
        <f>PRODUCT(Таблица1[[#This Row],[РЕЙТИНГ НТЛ]:[РЕГ НТЛ]])</f>
        <v>1</v>
      </c>
      <c r="DT544" s="74">
        <f>SUM(Таблица1[[#This Row],[РЕЙТИНГ DPT]:[РЕЙТИНГ НТЛ]])</f>
        <v>1</v>
      </c>
    </row>
    <row r="545" spans="1:124" x14ac:dyDescent="0.25">
      <c r="A545" s="13">
        <v>3</v>
      </c>
      <c r="B545" s="14" t="s">
        <v>244</v>
      </c>
      <c r="C545" s="18" t="s">
        <v>153</v>
      </c>
      <c r="D545" s="14" t="s">
        <v>145</v>
      </c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>
        <v>6</v>
      </c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4"/>
      <c r="BU545" s="14"/>
      <c r="BV545" s="14"/>
      <c r="BW545" s="14"/>
      <c r="BX545" s="14"/>
      <c r="BY545" s="14"/>
      <c r="BZ545" s="14"/>
      <c r="CA545" s="14"/>
      <c r="CB545" s="14"/>
      <c r="CC545" s="14"/>
      <c r="CD545" s="14"/>
      <c r="CE545" s="14"/>
      <c r="CF545" s="14"/>
      <c r="CG545" s="14"/>
      <c r="CH545" s="14"/>
      <c r="CI545" s="14"/>
      <c r="CJ545" s="14"/>
      <c r="CK545" s="14"/>
      <c r="CL545" s="14"/>
      <c r="CM545" s="14"/>
      <c r="CN545" s="14"/>
      <c r="CO545" s="14"/>
      <c r="CP545" s="14"/>
      <c r="CQ545" s="14"/>
      <c r="CR545" s="14"/>
      <c r="CS545" s="14"/>
      <c r="CT545" s="14"/>
      <c r="CU545" s="14"/>
      <c r="CV545" s="14"/>
      <c r="CW545" s="14"/>
      <c r="CX545" s="14"/>
      <c r="CY545" s="14"/>
      <c r="CZ545" s="14"/>
      <c r="DA545" s="14"/>
      <c r="DB545" s="14"/>
      <c r="DC545" s="14"/>
      <c r="DD545" s="14"/>
      <c r="DE545" s="14"/>
      <c r="DF545" s="14"/>
      <c r="DG545" s="14"/>
      <c r="DH545" s="14"/>
      <c r="DI545" s="14"/>
      <c r="DJ545" s="14"/>
      <c r="DK545" s="14"/>
      <c r="DL545" s="14"/>
      <c r="DM545" s="14"/>
      <c r="DN545" s="14"/>
      <c r="DO545" s="14"/>
      <c r="DP545" s="55">
        <v>0</v>
      </c>
      <c r="DQ545" s="49">
        <v>1</v>
      </c>
      <c r="DR545" s="16">
        <v>0</v>
      </c>
      <c r="DS545" s="43">
        <f>PRODUCT(Таблица1[[#This Row],[РЕЙТИНГ НТЛ]:[РЕГ НТЛ]])</f>
        <v>0</v>
      </c>
      <c r="DT545" s="74">
        <f>SUM(Таблица1[[#This Row],[РЕЙТИНГ DPT]:[РЕЙТИНГ НТЛ]])</f>
        <v>1</v>
      </c>
    </row>
    <row r="546" spans="1:124" x14ac:dyDescent="0.25">
      <c r="A546" s="13">
        <v>2</v>
      </c>
      <c r="B546" s="14" t="s">
        <v>242</v>
      </c>
      <c r="C546" s="14" t="s">
        <v>104</v>
      </c>
      <c r="D546" s="14" t="s">
        <v>105</v>
      </c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>
        <v>7</v>
      </c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  <c r="BS546" s="14"/>
      <c r="BT546" s="14"/>
      <c r="BU546" s="14"/>
      <c r="BV546" s="14"/>
      <c r="BW546" s="14"/>
      <c r="BX546" s="14"/>
      <c r="BY546" s="14"/>
      <c r="BZ546" s="14"/>
      <c r="CA546" s="14"/>
      <c r="CB546" s="14"/>
      <c r="CC546" s="14"/>
      <c r="CD546" s="14"/>
      <c r="CE546" s="14"/>
      <c r="CF546" s="14"/>
      <c r="CG546" s="14"/>
      <c r="CH546" s="14"/>
      <c r="CI546" s="14"/>
      <c r="CJ546" s="14"/>
      <c r="CK546" s="14"/>
      <c r="CL546" s="14"/>
      <c r="CM546" s="14"/>
      <c r="CN546" s="14"/>
      <c r="CO546" s="14"/>
      <c r="CP546" s="14"/>
      <c r="CQ546" s="14"/>
      <c r="CR546" s="14"/>
      <c r="CS546" s="14"/>
      <c r="CT546" s="14"/>
      <c r="CU546" s="14"/>
      <c r="CV546" s="14"/>
      <c r="CW546" s="14"/>
      <c r="CX546" s="14"/>
      <c r="CY546" s="14"/>
      <c r="CZ546" s="14"/>
      <c r="DA546" s="14"/>
      <c r="DB546" s="14"/>
      <c r="DC546" s="14"/>
      <c r="DD546" s="14"/>
      <c r="DE546" s="14"/>
      <c r="DF546" s="14"/>
      <c r="DG546" s="14"/>
      <c r="DH546" s="14"/>
      <c r="DI546" s="14"/>
      <c r="DJ546" s="14"/>
      <c r="DK546" s="14"/>
      <c r="DL546" s="14"/>
      <c r="DM546" s="14"/>
      <c r="DN546" s="14"/>
      <c r="DO546" s="14"/>
      <c r="DP546" s="55">
        <v>0</v>
      </c>
      <c r="DQ546" s="66">
        <v>0</v>
      </c>
      <c r="DR546" s="19">
        <v>1</v>
      </c>
      <c r="DS546" s="43">
        <f>PRODUCT(Таблица1[[#This Row],[РЕЙТИНГ НТЛ]:[РЕГ НТЛ]])</f>
        <v>0</v>
      </c>
      <c r="DT546" s="74">
        <f>SUM(Таблица1[[#This Row],[РЕЙТИНГ DPT]:[РЕЙТИНГ НТЛ]])</f>
        <v>0</v>
      </c>
    </row>
    <row r="547" spans="1:124" x14ac:dyDescent="0.25">
      <c r="A547" s="13">
        <v>33</v>
      </c>
      <c r="B547" s="14" t="s">
        <v>278</v>
      </c>
      <c r="C547" s="14" t="s">
        <v>102</v>
      </c>
      <c r="D547" s="14" t="s">
        <v>103</v>
      </c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 t="s">
        <v>121</v>
      </c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20"/>
      <c r="AR547" s="20"/>
      <c r="AS547" s="20"/>
      <c r="AT547" s="20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  <c r="BT547" s="14"/>
      <c r="BU547" s="14"/>
      <c r="BV547" s="14"/>
      <c r="BW547" s="14"/>
      <c r="BX547" s="14"/>
      <c r="BY547" s="14"/>
      <c r="BZ547" s="14"/>
      <c r="CA547" s="14"/>
      <c r="CB547" s="14"/>
      <c r="CC547" s="14"/>
      <c r="CD547" s="14"/>
      <c r="CE547" s="14"/>
      <c r="CF547" s="14"/>
      <c r="CG547" s="14"/>
      <c r="CH547" s="14"/>
      <c r="CI547" s="14"/>
      <c r="CJ547" s="14"/>
      <c r="CK547" s="14"/>
      <c r="CL547" s="14"/>
      <c r="CM547" s="14"/>
      <c r="CN547" s="14"/>
      <c r="CO547" s="14"/>
      <c r="CP547" s="14"/>
      <c r="CQ547" s="14"/>
      <c r="CR547" s="14"/>
      <c r="CS547" s="14"/>
      <c r="CT547" s="14"/>
      <c r="CU547" s="14"/>
      <c r="CV547" s="14"/>
      <c r="CW547" s="14"/>
      <c r="CX547" s="14"/>
      <c r="CY547" s="14"/>
      <c r="CZ547" s="14"/>
      <c r="DA547" s="14"/>
      <c r="DB547" s="14"/>
      <c r="DC547" s="14"/>
      <c r="DD547" s="14"/>
      <c r="DE547" s="14"/>
      <c r="DF547" s="14"/>
      <c r="DG547" s="14"/>
      <c r="DH547" s="14"/>
      <c r="DI547" s="14"/>
      <c r="DJ547" s="14"/>
      <c r="DK547" s="14"/>
      <c r="DL547" s="14"/>
      <c r="DM547" s="14"/>
      <c r="DN547" s="14"/>
      <c r="DO547" s="14"/>
      <c r="DP547" s="55">
        <v>0</v>
      </c>
      <c r="DQ547" s="66">
        <v>0</v>
      </c>
      <c r="DR547" s="16">
        <v>1</v>
      </c>
      <c r="DS547" s="43">
        <f>PRODUCT(Таблица1[[#This Row],[РЕЙТИНГ НТЛ]:[РЕГ НТЛ]])</f>
        <v>0</v>
      </c>
      <c r="DT547" s="74">
        <f>SUM(Таблица1[[#This Row],[РЕЙТИНГ DPT]:[РЕЙТИНГ НТЛ]])</f>
        <v>0</v>
      </c>
    </row>
    <row r="548" spans="1:124" x14ac:dyDescent="0.25">
      <c r="A548" s="13">
        <v>60</v>
      </c>
      <c r="B548" s="14" t="s">
        <v>290</v>
      </c>
      <c r="C548" s="14" t="s">
        <v>102</v>
      </c>
      <c r="D548" s="14" t="s">
        <v>103</v>
      </c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 t="s">
        <v>121</v>
      </c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20"/>
      <c r="AR548" s="20"/>
      <c r="AS548" s="20"/>
      <c r="AT548" s="20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  <c r="BT548" s="14"/>
      <c r="BU548" s="14"/>
      <c r="BV548" s="14"/>
      <c r="BW548" s="14"/>
      <c r="BX548" s="14"/>
      <c r="BY548" s="14"/>
      <c r="BZ548" s="14"/>
      <c r="CA548" s="14"/>
      <c r="CB548" s="14"/>
      <c r="CC548" s="14"/>
      <c r="CD548" s="14"/>
      <c r="CE548" s="14"/>
      <c r="CF548" s="14"/>
      <c r="CG548" s="14"/>
      <c r="CH548" s="14"/>
      <c r="CI548" s="14"/>
      <c r="CJ548" s="14"/>
      <c r="CK548" s="14"/>
      <c r="CL548" s="14"/>
      <c r="CM548" s="14"/>
      <c r="CN548" s="14"/>
      <c r="CO548" s="14"/>
      <c r="CP548" s="14"/>
      <c r="CQ548" s="14"/>
      <c r="CR548" s="14"/>
      <c r="CS548" s="14"/>
      <c r="CT548" s="14"/>
      <c r="CU548" s="14"/>
      <c r="CV548" s="14"/>
      <c r="CW548" s="14"/>
      <c r="CX548" s="14"/>
      <c r="CY548" s="14"/>
      <c r="CZ548" s="14"/>
      <c r="DA548" s="14"/>
      <c r="DB548" s="14"/>
      <c r="DC548" s="14"/>
      <c r="DD548" s="14"/>
      <c r="DE548" s="14"/>
      <c r="DF548" s="14"/>
      <c r="DG548" s="14"/>
      <c r="DH548" s="14"/>
      <c r="DI548" s="14"/>
      <c r="DJ548" s="14"/>
      <c r="DK548" s="14"/>
      <c r="DL548" s="14"/>
      <c r="DM548" s="14"/>
      <c r="DN548" s="14"/>
      <c r="DO548" s="14"/>
      <c r="DP548" s="55">
        <v>0</v>
      </c>
      <c r="DQ548" s="66">
        <v>0</v>
      </c>
      <c r="DR548" s="16">
        <v>0</v>
      </c>
      <c r="DS548" s="43">
        <f>PRODUCT(Таблица1[[#This Row],[РЕЙТИНГ НТЛ]:[РЕГ НТЛ]])</f>
        <v>0</v>
      </c>
      <c r="DT548" s="74">
        <f>SUM(Таблица1[[#This Row],[РЕЙТИНГ DPT]:[РЕЙТИНГ НТЛ]])</f>
        <v>0</v>
      </c>
    </row>
    <row r="549" spans="1:124" x14ac:dyDescent="0.25">
      <c r="A549" s="13">
        <v>13</v>
      </c>
      <c r="B549" s="14" t="s">
        <v>237</v>
      </c>
      <c r="C549" s="14" t="s">
        <v>102</v>
      </c>
      <c r="D549" s="14" t="s">
        <v>103</v>
      </c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 t="s">
        <v>123</v>
      </c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20"/>
      <c r="AR549" s="20"/>
      <c r="AS549" s="20"/>
      <c r="AT549" s="20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  <c r="BQ549" s="14"/>
      <c r="BR549" s="14"/>
      <c r="BS549" s="14"/>
      <c r="BT549" s="14"/>
      <c r="BU549" s="14"/>
      <c r="BV549" s="14"/>
      <c r="BW549" s="14"/>
      <c r="BX549" s="14"/>
      <c r="BY549" s="14"/>
      <c r="BZ549" s="14"/>
      <c r="CA549" s="14"/>
      <c r="CB549" s="14"/>
      <c r="CC549" s="14"/>
      <c r="CD549" s="14"/>
      <c r="CE549" s="14"/>
      <c r="CF549" s="14"/>
      <c r="CG549" s="14"/>
      <c r="CH549" s="14"/>
      <c r="CI549" s="14"/>
      <c r="CJ549" s="14"/>
      <c r="CK549" s="14"/>
      <c r="CL549" s="14"/>
      <c r="CM549" s="14"/>
      <c r="CN549" s="14"/>
      <c r="CO549" s="14"/>
      <c r="CP549" s="14"/>
      <c r="CQ549" s="14"/>
      <c r="CR549" s="14"/>
      <c r="CS549" s="14"/>
      <c r="CT549" s="14"/>
      <c r="CU549" s="14"/>
      <c r="CV549" s="14"/>
      <c r="CW549" s="14"/>
      <c r="CX549" s="14"/>
      <c r="CY549" s="14"/>
      <c r="CZ549" s="14"/>
      <c r="DA549" s="14"/>
      <c r="DB549" s="14"/>
      <c r="DC549" s="14"/>
      <c r="DD549" s="14"/>
      <c r="DE549" s="14"/>
      <c r="DF549" s="14"/>
      <c r="DG549" s="14"/>
      <c r="DH549" s="14"/>
      <c r="DI549" s="14"/>
      <c r="DJ549" s="14"/>
      <c r="DK549" s="14"/>
      <c r="DL549" s="14"/>
      <c r="DM549" s="14"/>
      <c r="DN549" s="14"/>
      <c r="DO549" s="14"/>
      <c r="DP549" s="55">
        <v>0</v>
      </c>
      <c r="DQ549" s="66">
        <v>0</v>
      </c>
      <c r="DR549" s="16">
        <v>1</v>
      </c>
      <c r="DS549" s="43">
        <f>PRODUCT(Таблица1[[#This Row],[РЕЙТИНГ НТЛ]:[РЕГ НТЛ]])</f>
        <v>0</v>
      </c>
      <c r="DT549" s="74">
        <f>SUM(Таблица1[[#This Row],[РЕЙТИНГ DPT]:[РЕЙТИНГ НТЛ]])</f>
        <v>0</v>
      </c>
    </row>
    <row r="550" spans="1:124" x14ac:dyDescent="0.25">
      <c r="A550" s="21">
        <v>7</v>
      </c>
      <c r="B550" s="18" t="s">
        <v>235</v>
      </c>
      <c r="C550" s="14" t="s">
        <v>106</v>
      </c>
      <c r="D550" s="18" t="s">
        <v>114</v>
      </c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 t="s">
        <v>123</v>
      </c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  <c r="AP550" s="18"/>
      <c r="AQ550" s="18"/>
      <c r="AR550" s="18"/>
      <c r="AS550" s="18"/>
      <c r="AT550" s="18"/>
      <c r="AU550" s="18"/>
      <c r="AV550" s="18"/>
      <c r="AW550" s="18"/>
      <c r="AX550" s="18"/>
      <c r="AY550" s="18"/>
      <c r="AZ550" s="18"/>
      <c r="BA550" s="18"/>
      <c r="BB550" s="18"/>
      <c r="BC550" s="18"/>
      <c r="BD550" s="18"/>
      <c r="BE550" s="18"/>
      <c r="BF550" s="18"/>
      <c r="BG550" s="18"/>
      <c r="BH550" s="18"/>
      <c r="BI550" s="18"/>
      <c r="BJ550" s="18"/>
      <c r="BK550" s="18"/>
      <c r="BL550" s="18"/>
      <c r="BM550" s="18"/>
      <c r="BN550" s="18"/>
      <c r="BO550" s="18"/>
      <c r="BP550" s="18"/>
      <c r="BQ550" s="18"/>
      <c r="BR550" s="18"/>
      <c r="BS550" s="18"/>
      <c r="BT550" s="18"/>
      <c r="BU550" s="18"/>
      <c r="BV550" s="18"/>
      <c r="BW550" s="18"/>
      <c r="BX550" s="18"/>
      <c r="BY550" s="18"/>
      <c r="BZ550" s="18"/>
      <c r="CA550" s="18"/>
      <c r="CB550" s="18"/>
      <c r="CC550" s="18"/>
      <c r="CD550" s="18"/>
      <c r="CE550" s="18"/>
      <c r="CF550" s="18"/>
      <c r="CG550" s="18"/>
      <c r="CH550" s="18"/>
      <c r="CI550" s="18"/>
      <c r="CJ550" s="18"/>
      <c r="CK550" s="18"/>
      <c r="CL550" s="18"/>
      <c r="CM550" s="18"/>
      <c r="CN550" s="18"/>
      <c r="CO550" s="18"/>
      <c r="CP550" s="18"/>
      <c r="CQ550" s="18"/>
      <c r="CR550" s="18"/>
      <c r="CS550" s="18"/>
      <c r="CT550" s="18"/>
      <c r="CU550" s="18"/>
      <c r="CV550" s="18"/>
      <c r="CW550" s="18"/>
      <c r="CX550" s="18"/>
      <c r="CY550" s="18"/>
      <c r="CZ550" s="18"/>
      <c r="DA550" s="18"/>
      <c r="DB550" s="18"/>
      <c r="DC550" s="18"/>
      <c r="DD550" s="18"/>
      <c r="DE550" s="18"/>
      <c r="DF550" s="18"/>
      <c r="DG550" s="18"/>
      <c r="DH550" s="18"/>
      <c r="DI550" s="18"/>
      <c r="DJ550" s="18"/>
      <c r="DK550" s="18"/>
      <c r="DL550" s="18"/>
      <c r="DM550" s="18"/>
      <c r="DN550" s="18"/>
      <c r="DO550" s="18"/>
      <c r="DP550" s="55">
        <v>0</v>
      </c>
      <c r="DQ550" s="66">
        <v>0</v>
      </c>
      <c r="DR550" s="16">
        <v>1</v>
      </c>
      <c r="DS550" s="44">
        <f>PRODUCT(Таблица1[[#This Row],[РЕЙТИНГ НТЛ]:[РЕГ НТЛ]])</f>
        <v>0</v>
      </c>
      <c r="DT550" s="74">
        <f>SUM(Таблица1[[#This Row],[РЕЙТИНГ DPT]:[РЕЙТИНГ НТЛ]])</f>
        <v>0</v>
      </c>
    </row>
    <row r="551" spans="1:124" x14ac:dyDescent="0.25">
      <c r="A551" s="13">
        <v>16</v>
      </c>
      <c r="B551" s="14" t="s">
        <v>266</v>
      </c>
      <c r="C551" s="14" t="s">
        <v>102</v>
      </c>
      <c r="D551" s="14" t="s">
        <v>103</v>
      </c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 t="s">
        <v>177</v>
      </c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  <c r="BS551" s="14"/>
      <c r="BT551" s="14"/>
      <c r="BU551" s="14"/>
      <c r="BV551" s="14"/>
      <c r="BW551" s="14"/>
      <c r="BX551" s="14"/>
      <c r="BY551" s="14"/>
      <c r="BZ551" s="14"/>
      <c r="CA551" s="14"/>
      <c r="CB551" s="14"/>
      <c r="CC551" s="14"/>
      <c r="CD551" s="14"/>
      <c r="CE551" s="14"/>
      <c r="CF551" s="14"/>
      <c r="CG551" s="14"/>
      <c r="CH551" s="14"/>
      <c r="CI551" s="14"/>
      <c r="CJ551" s="14"/>
      <c r="CK551" s="14"/>
      <c r="CL551" s="14"/>
      <c r="CM551" s="14"/>
      <c r="CN551" s="14"/>
      <c r="CO551" s="14"/>
      <c r="CP551" s="14"/>
      <c r="CQ551" s="14"/>
      <c r="CR551" s="14"/>
      <c r="CS551" s="14"/>
      <c r="CT551" s="14"/>
      <c r="CU551" s="14"/>
      <c r="CV551" s="14"/>
      <c r="CW551" s="14"/>
      <c r="CX551" s="14"/>
      <c r="CY551" s="14"/>
      <c r="CZ551" s="14"/>
      <c r="DA551" s="14"/>
      <c r="DB551" s="14"/>
      <c r="DC551" s="14"/>
      <c r="DD551" s="14"/>
      <c r="DE551" s="14"/>
      <c r="DF551" s="14"/>
      <c r="DG551" s="14"/>
      <c r="DH551" s="14"/>
      <c r="DI551" s="14"/>
      <c r="DJ551" s="14"/>
      <c r="DK551" s="14"/>
      <c r="DL551" s="14"/>
      <c r="DM551" s="14"/>
      <c r="DN551" s="14"/>
      <c r="DO551" s="14"/>
      <c r="DP551" s="55">
        <v>0</v>
      </c>
      <c r="DQ551" s="66">
        <v>0</v>
      </c>
      <c r="DR551" s="16">
        <v>0</v>
      </c>
      <c r="DS551" s="43">
        <f>PRODUCT(Таблица1[[#This Row],[РЕЙТИНГ НТЛ]:[РЕГ НТЛ]])</f>
        <v>0</v>
      </c>
      <c r="DT551" s="74">
        <f>SUM(Таблица1[[#This Row],[РЕЙТИНГ DPT]:[РЕЙТИНГ НТЛ]])</f>
        <v>0</v>
      </c>
    </row>
    <row r="552" spans="1:124" x14ac:dyDescent="0.25">
      <c r="A552" s="13">
        <v>61</v>
      </c>
      <c r="B552" s="14" t="s">
        <v>243</v>
      </c>
      <c r="C552" s="14" t="s">
        <v>104</v>
      </c>
      <c r="D552" s="14" t="s">
        <v>105</v>
      </c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 t="s">
        <v>177</v>
      </c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  <c r="BQ552" s="14"/>
      <c r="BR552" s="14"/>
      <c r="BS552" s="14"/>
      <c r="BT552" s="14"/>
      <c r="BU552" s="14"/>
      <c r="BV552" s="14"/>
      <c r="BW552" s="14"/>
      <c r="BX552" s="14"/>
      <c r="BY552" s="14"/>
      <c r="BZ552" s="14"/>
      <c r="CA552" s="14"/>
      <c r="CB552" s="14"/>
      <c r="CC552" s="14"/>
      <c r="CD552" s="14"/>
      <c r="CE552" s="14"/>
      <c r="CF552" s="14"/>
      <c r="CG552" s="14"/>
      <c r="CH552" s="14"/>
      <c r="CI552" s="14"/>
      <c r="CJ552" s="14"/>
      <c r="CK552" s="14"/>
      <c r="CL552" s="14"/>
      <c r="CM552" s="14"/>
      <c r="CN552" s="14"/>
      <c r="CO552" s="14"/>
      <c r="CP552" s="14"/>
      <c r="CQ552" s="14"/>
      <c r="CR552" s="14"/>
      <c r="CS552" s="14"/>
      <c r="CT552" s="14"/>
      <c r="CU552" s="14"/>
      <c r="CV552" s="14"/>
      <c r="CW552" s="14"/>
      <c r="CX552" s="14"/>
      <c r="CY552" s="14"/>
      <c r="CZ552" s="14"/>
      <c r="DA552" s="14"/>
      <c r="DB552" s="14"/>
      <c r="DC552" s="14"/>
      <c r="DD552" s="14"/>
      <c r="DE552" s="14"/>
      <c r="DF552" s="14"/>
      <c r="DG552" s="14"/>
      <c r="DH552" s="14"/>
      <c r="DI552" s="14"/>
      <c r="DJ552" s="14"/>
      <c r="DK552" s="14"/>
      <c r="DL552" s="14"/>
      <c r="DM552" s="14"/>
      <c r="DN552" s="14"/>
      <c r="DO552" s="14"/>
      <c r="DP552" s="55">
        <v>0</v>
      </c>
      <c r="DQ552" s="66">
        <v>0</v>
      </c>
      <c r="DR552" s="16">
        <v>1</v>
      </c>
      <c r="DS552" s="43">
        <f>PRODUCT(Таблица1[[#This Row],[РЕЙТИНГ НТЛ]:[РЕГ НТЛ]])</f>
        <v>0</v>
      </c>
      <c r="DT552" s="74">
        <f>SUM(Таблица1[[#This Row],[РЕЙТИНГ DPT]:[РЕЙТИНГ НТЛ]])</f>
        <v>0</v>
      </c>
    </row>
    <row r="553" spans="1:124" x14ac:dyDescent="0.25">
      <c r="A553" s="13">
        <v>74</v>
      </c>
      <c r="B553" s="14" t="s">
        <v>256</v>
      </c>
      <c r="C553" s="14" t="s">
        <v>104</v>
      </c>
      <c r="D553" s="14" t="s">
        <v>105</v>
      </c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 t="s">
        <v>177</v>
      </c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  <c r="BS553" s="14"/>
      <c r="BT553" s="14"/>
      <c r="BU553" s="14"/>
      <c r="BV553" s="14"/>
      <c r="BW553" s="14"/>
      <c r="BX553" s="14"/>
      <c r="BY553" s="14"/>
      <c r="BZ553" s="14"/>
      <c r="CA553" s="14"/>
      <c r="CB553" s="14"/>
      <c r="CC553" s="14"/>
      <c r="CD553" s="14"/>
      <c r="CE553" s="14"/>
      <c r="CF553" s="14"/>
      <c r="CG553" s="14"/>
      <c r="CH553" s="14"/>
      <c r="CI553" s="14"/>
      <c r="CJ553" s="14"/>
      <c r="CK553" s="14"/>
      <c r="CL553" s="14"/>
      <c r="CM553" s="14"/>
      <c r="CN553" s="14"/>
      <c r="CO553" s="14"/>
      <c r="CP553" s="14"/>
      <c r="CQ553" s="14"/>
      <c r="CR553" s="14"/>
      <c r="CS553" s="14"/>
      <c r="CT553" s="14"/>
      <c r="CU553" s="14"/>
      <c r="CV553" s="14"/>
      <c r="CW553" s="14"/>
      <c r="CX553" s="14"/>
      <c r="CY553" s="14"/>
      <c r="CZ553" s="14"/>
      <c r="DA553" s="14"/>
      <c r="DB553" s="14"/>
      <c r="DC553" s="14"/>
      <c r="DD553" s="14"/>
      <c r="DE553" s="14"/>
      <c r="DF553" s="14"/>
      <c r="DG553" s="14"/>
      <c r="DH553" s="14"/>
      <c r="DI553" s="14"/>
      <c r="DJ553" s="14"/>
      <c r="DK553" s="14"/>
      <c r="DL553" s="14"/>
      <c r="DM553" s="14"/>
      <c r="DN553" s="14"/>
      <c r="DO553" s="14"/>
      <c r="DP553" s="55">
        <v>0</v>
      </c>
      <c r="DQ553" s="66">
        <v>0</v>
      </c>
      <c r="DR553" s="16">
        <v>1</v>
      </c>
      <c r="DS553" s="43">
        <f>PRODUCT(Таблица1[[#This Row],[РЕЙТИНГ НТЛ]:[РЕГ НТЛ]])</f>
        <v>0</v>
      </c>
      <c r="DT553" s="74">
        <f>SUM(Таблица1[[#This Row],[РЕЙТИНГ DPT]:[РЕЙТИНГ НТЛ]])</f>
        <v>0</v>
      </c>
    </row>
    <row r="554" spans="1:124" x14ac:dyDescent="0.25">
      <c r="A554" s="21">
        <v>31</v>
      </c>
      <c r="B554" s="18" t="s">
        <v>252</v>
      </c>
      <c r="C554" s="14" t="s">
        <v>104</v>
      </c>
      <c r="D554" s="18" t="s">
        <v>105</v>
      </c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 t="s">
        <v>177</v>
      </c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  <c r="AU554" s="18"/>
      <c r="AV554" s="18"/>
      <c r="AW554" s="18"/>
      <c r="AX554" s="18"/>
      <c r="AY554" s="18"/>
      <c r="AZ554" s="18"/>
      <c r="BA554" s="18"/>
      <c r="BB554" s="18"/>
      <c r="BC554" s="18"/>
      <c r="BD554" s="18"/>
      <c r="BE554" s="18"/>
      <c r="BF554" s="18"/>
      <c r="BG554" s="18"/>
      <c r="BH554" s="18"/>
      <c r="BI554" s="18"/>
      <c r="BJ554" s="18"/>
      <c r="BK554" s="18"/>
      <c r="BL554" s="18"/>
      <c r="BM554" s="18"/>
      <c r="BN554" s="18"/>
      <c r="BO554" s="18"/>
      <c r="BP554" s="18"/>
      <c r="BQ554" s="18"/>
      <c r="BR554" s="18"/>
      <c r="BS554" s="18"/>
      <c r="BT554" s="18"/>
      <c r="BU554" s="18"/>
      <c r="BV554" s="18"/>
      <c r="BW554" s="18"/>
      <c r="BX554" s="18"/>
      <c r="BY554" s="18"/>
      <c r="BZ554" s="18"/>
      <c r="CA554" s="18"/>
      <c r="CB554" s="18"/>
      <c r="CC554" s="18"/>
      <c r="CD554" s="18"/>
      <c r="CE554" s="18"/>
      <c r="CF554" s="18"/>
      <c r="CG554" s="18"/>
      <c r="CH554" s="18"/>
      <c r="CI554" s="18"/>
      <c r="CJ554" s="18"/>
      <c r="CK554" s="18"/>
      <c r="CL554" s="18"/>
      <c r="CM554" s="18"/>
      <c r="CN554" s="18"/>
      <c r="CO554" s="18"/>
      <c r="CP554" s="18"/>
      <c r="CQ554" s="18"/>
      <c r="CR554" s="18"/>
      <c r="CS554" s="18"/>
      <c r="CT554" s="18"/>
      <c r="CU554" s="18"/>
      <c r="CV554" s="18"/>
      <c r="CW554" s="18"/>
      <c r="CX554" s="18"/>
      <c r="CY554" s="18"/>
      <c r="CZ554" s="18"/>
      <c r="DA554" s="18"/>
      <c r="DB554" s="18"/>
      <c r="DC554" s="18"/>
      <c r="DD554" s="18"/>
      <c r="DE554" s="18"/>
      <c r="DF554" s="18"/>
      <c r="DG554" s="18"/>
      <c r="DH554" s="18"/>
      <c r="DI554" s="18"/>
      <c r="DJ554" s="18"/>
      <c r="DK554" s="18"/>
      <c r="DL554" s="18"/>
      <c r="DM554" s="18"/>
      <c r="DN554" s="18"/>
      <c r="DO554" s="18"/>
      <c r="DP554" s="55">
        <v>0</v>
      </c>
      <c r="DQ554" s="66">
        <v>0</v>
      </c>
      <c r="DR554" s="16">
        <v>1</v>
      </c>
      <c r="DS554" s="44">
        <f>PRODUCT(Таблица1[[#This Row],[РЕЙТИНГ НТЛ]:[РЕГ НТЛ]])</f>
        <v>0</v>
      </c>
      <c r="DT554" s="74">
        <f>SUM(Таблица1[[#This Row],[РЕЙТИНГ DPT]:[РЕЙТИНГ НТЛ]])</f>
        <v>0</v>
      </c>
    </row>
    <row r="555" spans="1:124" x14ac:dyDescent="0.25">
      <c r="A555" s="13">
        <v>39</v>
      </c>
      <c r="B555" s="14" t="s">
        <v>255</v>
      </c>
      <c r="C555" s="14" t="s">
        <v>156</v>
      </c>
      <c r="D555" s="14" t="s">
        <v>151</v>
      </c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 t="s">
        <v>177</v>
      </c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  <c r="BS555" s="14"/>
      <c r="BT555" s="14"/>
      <c r="BU555" s="14"/>
      <c r="BV555" s="14"/>
      <c r="BW555" s="14"/>
      <c r="BX555" s="14"/>
      <c r="BY555" s="14"/>
      <c r="BZ555" s="14"/>
      <c r="CA555" s="14"/>
      <c r="CB555" s="14"/>
      <c r="CC555" s="14"/>
      <c r="CD555" s="14"/>
      <c r="CE555" s="14"/>
      <c r="CF555" s="14"/>
      <c r="CG555" s="14"/>
      <c r="CH555" s="14"/>
      <c r="CI555" s="14"/>
      <c r="CJ555" s="14"/>
      <c r="CK555" s="14"/>
      <c r="CL555" s="14"/>
      <c r="CM555" s="14"/>
      <c r="CN555" s="14"/>
      <c r="CO555" s="14"/>
      <c r="CP555" s="14"/>
      <c r="CQ555" s="14"/>
      <c r="CR555" s="14"/>
      <c r="CS555" s="14"/>
      <c r="CT555" s="14"/>
      <c r="CU555" s="14"/>
      <c r="CV555" s="14"/>
      <c r="CW555" s="14"/>
      <c r="CX555" s="14"/>
      <c r="CY555" s="14"/>
      <c r="CZ555" s="14"/>
      <c r="DA555" s="14"/>
      <c r="DB555" s="14"/>
      <c r="DC555" s="14"/>
      <c r="DD555" s="14"/>
      <c r="DE555" s="14"/>
      <c r="DF555" s="14"/>
      <c r="DG555" s="14"/>
      <c r="DH555" s="14"/>
      <c r="DI555" s="14"/>
      <c r="DJ555" s="14"/>
      <c r="DK555" s="14"/>
      <c r="DL555" s="14"/>
      <c r="DM555" s="14"/>
      <c r="DN555" s="14"/>
      <c r="DO555" s="14"/>
      <c r="DP555" s="55">
        <v>0</v>
      </c>
      <c r="DQ555" s="66">
        <v>0</v>
      </c>
      <c r="DR555" s="16">
        <v>0</v>
      </c>
      <c r="DS555" s="43">
        <f>PRODUCT(Таблица1[[#This Row],[РЕЙТИНГ НТЛ]:[РЕГ НТЛ]])</f>
        <v>0</v>
      </c>
      <c r="DT555" s="74">
        <f>SUM(Таблица1[[#This Row],[РЕЙТИНГ DPT]:[РЕЙТИНГ НТЛ]])</f>
        <v>0</v>
      </c>
    </row>
    <row r="556" spans="1:124" x14ac:dyDescent="0.25">
      <c r="A556" s="13">
        <v>9</v>
      </c>
      <c r="B556" s="14" t="s">
        <v>261</v>
      </c>
      <c r="C556" s="14" t="s">
        <v>102</v>
      </c>
      <c r="D556" s="14" t="s">
        <v>103</v>
      </c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 t="s">
        <v>176</v>
      </c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  <c r="BS556" s="14"/>
      <c r="BT556" s="14"/>
      <c r="BU556" s="14"/>
      <c r="BV556" s="14"/>
      <c r="BW556" s="14"/>
      <c r="BX556" s="14"/>
      <c r="BY556" s="14"/>
      <c r="BZ556" s="14"/>
      <c r="CA556" s="14"/>
      <c r="CB556" s="14"/>
      <c r="CC556" s="14"/>
      <c r="CD556" s="14"/>
      <c r="CE556" s="14"/>
      <c r="CF556" s="14"/>
      <c r="CG556" s="14"/>
      <c r="CH556" s="14"/>
      <c r="CI556" s="14"/>
      <c r="CJ556" s="14"/>
      <c r="CK556" s="14"/>
      <c r="CL556" s="14"/>
      <c r="CM556" s="14"/>
      <c r="CN556" s="14"/>
      <c r="CO556" s="14"/>
      <c r="CP556" s="14"/>
      <c r="CQ556" s="14"/>
      <c r="CR556" s="14"/>
      <c r="CS556" s="14"/>
      <c r="CT556" s="14"/>
      <c r="CU556" s="14"/>
      <c r="CV556" s="14"/>
      <c r="CW556" s="14"/>
      <c r="CX556" s="14"/>
      <c r="CY556" s="14"/>
      <c r="CZ556" s="14"/>
      <c r="DA556" s="14"/>
      <c r="DB556" s="14"/>
      <c r="DC556" s="14"/>
      <c r="DD556" s="14"/>
      <c r="DE556" s="14"/>
      <c r="DF556" s="14"/>
      <c r="DG556" s="14"/>
      <c r="DH556" s="14"/>
      <c r="DI556" s="14"/>
      <c r="DJ556" s="14"/>
      <c r="DK556" s="14"/>
      <c r="DL556" s="14"/>
      <c r="DM556" s="14"/>
      <c r="DN556" s="14"/>
      <c r="DO556" s="14"/>
      <c r="DP556" s="55">
        <v>0</v>
      </c>
      <c r="DQ556" s="66">
        <v>0</v>
      </c>
      <c r="DR556" s="31">
        <v>1</v>
      </c>
      <c r="DS556" s="43">
        <f>PRODUCT(Таблица1[[#This Row],[РЕЙТИНГ НТЛ]:[РЕГ НТЛ]])</f>
        <v>0</v>
      </c>
      <c r="DT556" s="74">
        <f>SUM(Таблица1[[#This Row],[РЕЙТИНГ DPT]:[РЕЙТИНГ НТЛ]])</f>
        <v>0</v>
      </c>
    </row>
    <row r="557" spans="1:124" x14ac:dyDescent="0.25">
      <c r="A557" s="13">
        <v>35</v>
      </c>
      <c r="B557" s="14" t="s">
        <v>245</v>
      </c>
      <c r="C557" s="14" t="s">
        <v>102</v>
      </c>
      <c r="D557" s="14" t="s">
        <v>103</v>
      </c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 t="s">
        <v>176</v>
      </c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BS557" s="14"/>
      <c r="BT557" s="14"/>
      <c r="BU557" s="14"/>
      <c r="BV557" s="14"/>
      <c r="BW557" s="14"/>
      <c r="BX557" s="14"/>
      <c r="BY557" s="14"/>
      <c r="BZ557" s="14"/>
      <c r="CA557" s="14"/>
      <c r="CB557" s="14"/>
      <c r="CC557" s="14"/>
      <c r="CD557" s="14"/>
      <c r="CE557" s="14"/>
      <c r="CF557" s="14"/>
      <c r="CG557" s="14"/>
      <c r="CH557" s="14"/>
      <c r="CI557" s="14"/>
      <c r="CJ557" s="14"/>
      <c r="CK557" s="14"/>
      <c r="CL557" s="14"/>
      <c r="CM557" s="14"/>
      <c r="CN557" s="14"/>
      <c r="CO557" s="14"/>
      <c r="CP557" s="14"/>
      <c r="CQ557" s="14"/>
      <c r="CR557" s="14"/>
      <c r="CS557" s="14"/>
      <c r="CT557" s="14"/>
      <c r="CU557" s="14"/>
      <c r="CV557" s="14"/>
      <c r="CW557" s="14"/>
      <c r="CX557" s="14"/>
      <c r="CY557" s="14"/>
      <c r="CZ557" s="14"/>
      <c r="DA557" s="14"/>
      <c r="DB557" s="14"/>
      <c r="DC557" s="14"/>
      <c r="DD557" s="14"/>
      <c r="DE557" s="14"/>
      <c r="DF557" s="14"/>
      <c r="DG557" s="14"/>
      <c r="DH557" s="14"/>
      <c r="DI557" s="14"/>
      <c r="DJ557" s="14"/>
      <c r="DK557" s="14"/>
      <c r="DL557" s="14"/>
      <c r="DM557" s="14"/>
      <c r="DN557" s="14"/>
      <c r="DO557" s="14"/>
      <c r="DP557" s="55">
        <v>0</v>
      </c>
      <c r="DQ557" s="66">
        <v>0</v>
      </c>
      <c r="DR557" s="31">
        <v>1</v>
      </c>
      <c r="DS557" s="43">
        <f>PRODUCT(Таблица1[[#This Row],[РЕЙТИНГ НТЛ]:[РЕГ НТЛ]])</f>
        <v>0</v>
      </c>
      <c r="DT557" s="74">
        <f>SUM(Таблица1[[#This Row],[РЕЙТИНГ DPT]:[РЕЙТИНГ НТЛ]])</f>
        <v>0</v>
      </c>
    </row>
    <row r="558" spans="1:124" x14ac:dyDescent="0.25">
      <c r="A558" s="21">
        <v>10</v>
      </c>
      <c r="B558" s="18" t="s">
        <v>262</v>
      </c>
      <c r="C558" s="14" t="s">
        <v>102</v>
      </c>
      <c r="D558" s="18" t="s">
        <v>103</v>
      </c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 t="s">
        <v>176</v>
      </c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22"/>
      <c r="AR558" s="22"/>
      <c r="AS558" s="22"/>
      <c r="AT558" s="22"/>
      <c r="AU558" s="18"/>
      <c r="AV558" s="18"/>
      <c r="AW558" s="18"/>
      <c r="AX558" s="18"/>
      <c r="AY558" s="18"/>
      <c r="AZ558" s="18"/>
      <c r="BA558" s="18"/>
      <c r="BB558" s="18"/>
      <c r="BC558" s="18"/>
      <c r="BD558" s="18"/>
      <c r="BE558" s="18"/>
      <c r="BF558" s="18"/>
      <c r="BG558" s="18"/>
      <c r="BH558" s="18"/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  <c r="BS558" s="18"/>
      <c r="BT558" s="18"/>
      <c r="BU558" s="18"/>
      <c r="BV558" s="18"/>
      <c r="BW558" s="18"/>
      <c r="BX558" s="18"/>
      <c r="BY558" s="18"/>
      <c r="BZ558" s="18"/>
      <c r="CA558" s="18"/>
      <c r="CB558" s="18"/>
      <c r="CC558" s="18"/>
      <c r="CD558" s="18"/>
      <c r="CE558" s="18"/>
      <c r="CF558" s="18"/>
      <c r="CG558" s="18"/>
      <c r="CH558" s="18"/>
      <c r="CI558" s="18"/>
      <c r="CJ558" s="18"/>
      <c r="CK558" s="18"/>
      <c r="CL558" s="18"/>
      <c r="CM558" s="18"/>
      <c r="CN558" s="18"/>
      <c r="CO558" s="18"/>
      <c r="CP558" s="18"/>
      <c r="CQ558" s="18"/>
      <c r="CR558" s="18"/>
      <c r="CS558" s="18"/>
      <c r="CT558" s="18"/>
      <c r="CU558" s="18"/>
      <c r="CV558" s="18"/>
      <c r="CW558" s="18"/>
      <c r="CX558" s="18"/>
      <c r="CY558" s="18"/>
      <c r="CZ558" s="18"/>
      <c r="DA558" s="18"/>
      <c r="DB558" s="18"/>
      <c r="DC558" s="18"/>
      <c r="DD558" s="18"/>
      <c r="DE558" s="18"/>
      <c r="DF558" s="18"/>
      <c r="DG558" s="18"/>
      <c r="DH558" s="18"/>
      <c r="DI558" s="18"/>
      <c r="DJ558" s="18"/>
      <c r="DK558" s="18"/>
      <c r="DL558" s="18"/>
      <c r="DM558" s="18"/>
      <c r="DN558" s="18"/>
      <c r="DO558" s="18"/>
      <c r="DP558" s="55">
        <v>0</v>
      </c>
      <c r="DQ558" s="66">
        <v>0</v>
      </c>
      <c r="DR558" s="16">
        <v>1</v>
      </c>
      <c r="DS558" s="44">
        <f>PRODUCT(Таблица1[[#This Row],[РЕЙТИНГ НТЛ]:[РЕГ НТЛ]])</f>
        <v>0</v>
      </c>
      <c r="DT558" s="74">
        <f>SUM(Таблица1[[#This Row],[РЕЙТИНГ DPT]:[РЕЙТИНГ НТЛ]])</f>
        <v>0</v>
      </c>
    </row>
    <row r="559" spans="1:124" x14ac:dyDescent="0.25">
      <c r="A559" s="13">
        <v>34</v>
      </c>
      <c r="B559" s="14" t="s">
        <v>230</v>
      </c>
      <c r="C559" s="14" t="s">
        <v>156</v>
      </c>
      <c r="D559" s="14" t="s">
        <v>141</v>
      </c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 t="s">
        <v>176</v>
      </c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  <c r="BT559" s="14"/>
      <c r="BU559" s="14"/>
      <c r="BV559" s="14"/>
      <c r="BW559" s="14"/>
      <c r="BX559" s="14"/>
      <c r="BY559" s="14"/>
      <c r="BZ559" s="14"/>
      <c r="CA559" s="14"/>
      <c r="CB559" s="14"/>
      <c r="CC559" s="14"/>
      <c r="CD559" s="14"/>
      <c r="CE559" s="14"/>
      <c r="CF559" s="14"/>
      <c r="CG559" s="14"/>
      <c r="CH559" s="14"/>
      <c r="CI559" s="14"/>
      <c r="CJ559" s="14"/>
      <c r="CK559" s="14"/>
      <c r="CL559" s="14"/>
      <c r="CM559" s="14"/>
      <c r="CN559" s="14"/>
      <c r="CO559" s="14"/>
      <c r="CP559" s="14"/>
      <c r="CQ559" s="14"/>
      <c r="CR559" s="14"/>
      <c r="CS559" s="14"/>
      <c r="CT559" s="14"/>
      <c r="CU559" s="14"/>
      <c r="CV559" s="14"/>
      <c r="CW559" s="14"/>
      <c r="CX559" s="14"/>
      <c r="CY559" s="14"/>
      <c r="CZ559" s="14"/>
      <c r="DA559" s="14"/>
      <c r="DB559" s="14"/>
      <c r="DC559" s="14"/>
      <c r="DD559" s="14"/>
      <c r="DE559" s="14"/>
      <c r="DF559" s="14"/>
      <c r="DG559" s="14"/>
      <c r="DH559" s="14"/>
      <c r="DI559" s="14"/>
      <c r="DJ559" s="14"/>
      <c r="DK559" s="14"/>
      <c r="DL559" s="14"/>
      <c r="DM559" s="14"/>
      <c r="DN559" s="14"/>
      <c r="DO559" s="14"/>
      <c r="DP559" s="55">
        <v>0</v>
      </c>
      <c r="DQ559" s="66">
        <v>0</v>
      </c>
      <c r="DR559" s="16">
        <v>0</v>
      </c>
      <c r="DS559" s="43">
        <f>PRODUCT(Таблица1[[#This Row],[РЕЙТИНГ НТЛ]:[РЕГ НТЛ]])</f>
        <v>0</v>
      </c>
      <c r="DT559" s="74">
        <f>SUM(Таблица1[[#This Row],[РЕЙТИНГ DPT]:[РЕЙТИНГ НТЛ]])</f>
        <v>0</v>
      </c>
    </row>
    <row r="560" spans="1:124" x14ac:dyDescent="0.25">
      <c r="A560" s="13">
        <v>45</v>
      </c>
      <c r="B560" s="14" t="s">
        <v>430</v>
      </c>
      <c r="C560" s="14" t="s">
        <v>104</v>
      </c>
      <c r="D560" s="14" t="s">
        <v>105</v>
      </c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>
        <v>1</v>
      </c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  <c r="BO560" s="14"/>
      <c r="BP560" s="14"/>
      <c r="BQ560" s="14"/>
      <c r="BR560" s="14"/>
      <c r="BS560" s="14"/>
      <c r="BT560" s="14"/>
      <c r="BU560" s="14"/>
      <c r="BV560" s="14"/>
      <c r="BW560" s="14"/>
      <c r="BX560" s="14"/>
      <c r="BY560" s="14"/>
      <c r="BZ560" s="14"/>
      <c r="CA560" s="14"/>
      <c r="CB560" s="14"/>
      <c r="CC560" s="14"/>
      <c r="CD560" s="14"/>
      <c r="CE560" s="14"/>
      <c r="CF560" s="14"/>
      <c r="CG560" s="14"/>
      <c r="CH560" s="14"/>
      <c r="CI560" s="14"/>
      <c r="CJ560" s="14"/>
      <c r="CK560" s="14"/>
      <c r="CL560" s="14"/>
      <c r="CM560" s="14"/>
      <c r="CN560" s="14"/>
      <c r="CO560" s="14"/>
      <c r="CP560" s="14"/>
      <c r="CQ560" s="14"/>
      <c r="CR560" s="14"/>
      <c r="CS560" s="14"/>
      <c r="CT560" s="14"/>
      <c r="CU560" s="14"/>
      <c r="CV560" s="14"/>
      <c r="CW560" s="14"/>
      <c r="CX560" s="14"/>
      <c r="CY560" s="14"/>
      <c r="CZ560" s="14"/>
      <c r="DA560" s="14"/>
      <c r="DB560" s="14"/>
      <c r="DC560" s="14"/>
      <c r="DD560" s="14"/>
      <c r="DE560" s="14"/>
      <c r="DF560" s="14"/>
      <c r="DG560" s="14"/>
      <c r="DH560" s="14"/>
      <c r="DI560" s="14"/>
      <c r="DJ560" s="14"/>
      <c r="DK560" s="14"/>
      <c r="DL560" s="14"/>
      <c r="DM560" s="14"/>
      <c r="DN560" s="14"/>
      <c r="DO560" s="14"/>
      <c r="DP560" s="55">
        <v>0</v>
      </c>
      <c r="DQ560" s="49">
        <v>6</v>
      </c>
      <c r="DR560" s="16">
        <v>1</v>
      </c>
      <c r="DS560" s="43">
        <f>PRODUCT(Таблица1[[#This Row],[РЕЙТИНГ НТЛ]:[РЕГ НТЛ]])</f>
        <v>6</v>
      </c>
      <c r="DT560" s="74">
        <f>SUM(Таблица1[[#This Row],[РЕЙТИНГ DPT]:[РЕЙТИНГ НТЛ]])</f>
        <v>6</v>
      </c>
    </row>
    <row r="561" spans="1:124" x14ac:dyDescent="0.25">
      <c r="A561" s="13">
        <v>66</v>
      </c>
      <c r="B561" s="14" t="s">
        <v>223</v>
      </c>
      <c r="C561" s="14" t="s">
        <v>102</v>
      </c>
      <c r="D561" s="14" t="s">
        <v>103</v>
      </c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>
        <v>2</v>
      </c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4"/>
      <c r="BQ561" s="14"/>
      <c r="BR561" s="14"/>
      <c r="BS561" s="14"/>
      <c r="BT561" s="14"/>
      <c r="BU561" s="14"/>
      <c r="BV561" s="14"/>
      <c r="BW561" s="14"/>
      <c r="BX561" s="14"/>
      <c r="BY561" s="14"/>
      <c r="BZ561" s="14"/>
      <c r="CA561" s="14"/>
      <c r="CB561" s="14"/>
      <c r="CC561" s="14"/>
      <c r="CD561" s="14"/>
      <c r="CE561" s="14"/>
      <c r="CF561" s="14"/>
      <c r="CG561" s="14"/>
      <c r="CH561" s="14"/>
      <c r="CI561" s="14"/>
      <c r="CJ561" s="14"/>
      <c r="CK561" s="14"/>
      <c r="CL561" s="14"/>
      <c r="CM561" s="14"/>
      <c r="CN561" s="14"/>
      <c r="CO561" s="14"/>
      <c r="CP561" s="14"/>
      <c r="CQ561" s="14"/>
      <c r="CR561" s="14"/>
      <c r="CS561" s="14"/>
      <c r="CT561" s="14"/>
      <c r="CU561" s="14"/>
      <c r="CV561" s="14"/>
      <c r="CW561" s="14"/>
      <c r="CX561" s="14"/>
      <c r="CY561" s="14"/>
      <c r="CZ561" s="14"/>
      <c r="DA561" s="14"/>
      <c r="DB561" s="14"/>
      <c r="DC561" s="14"/>
      <c r="DD561" s="14"/>
      <c r="DE561" s="14"/>
      <c r="DF561" s="14"/>
      <c r="DG561" s="14"/>
      <c r="DH561" s="14"/>
      <c r="DI561" s="14"/>
      <c r="DJ561" s="14"/>
      <c r="DK561" s="14"/>
      <c r="DL561" s="14"/>
      <c r="DM561" s="14"/>
      <c r="DN561" s="14"/>
      <c r="DO561" s="14"/>
      <c r="DP561" s="55">
        <v>0</v>
      </c>
      <c r="DQ561" s="49">
        <v>4</v>
      </c>
      <c r="DR561" s="31">
        <v>1</v>
      </c>
      <c r="DS561" s="43">
        <f>PRODUCT(Таблица1[[#This Row],[РЕЙТИНГ НТЛ]:[РЕГ НТЛ]])</f>
        <v>4</v>
      </c>
      <c r="DT561" s="74">
        <f>SUM(Таблица1[[#This Row],[РЕЙТИНГ DPT]:[РЕЙТИНГ НТЛ]])</f>
        <v>4</v>
      </c>
    </row>
    <row r="562" spans="1:124" x14ac:dyDescent="0.25">
      <c r="A562" s="13">
        <v>234</v>
      </c>
      <c r="B562" s="14" t="s">
        <v>226</v>
      </c>
      <c r="C562" s="14" t="s">
        <v>106</v>
      </c>
      <c r="D562" s="14" t="s">
        <v>119</v>
      </c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>
        <v>3</v>
      </c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  <c r="BN562" s="14"/>
      <c r="BO562" s="14"/>
      <c r="BP562" s="14"/>
      <c r="BQ562" s="14"/>
      <c r="BR562" s="14"/>
      <c r="BS562" s="14"/>
      <c r="BT562" s="14"/>
      <c r="BU562" s="14"/>
      <c r="BV562" s="14"/>
      <c r="BW562" s="14"/>
      <c r="BX562" s="14"/>
      <c r="BY562" s="14"/>
      <c r="BZ562" s="14"/>
      <c r="CA562" s="14"/>
      <c r="CB562" s="14"/>
      <c r="CC562" s="14"/>
      <c r="CD562" s="14"/>
      <c r="CE562" s="14"/>
      <c r="CF562" s="14"/>
      <c r="CG562" s="14"/>
      <c r="CH562" s="14"/>
      <c r="CI562" s="14"/>
      <c r="CJ562" s="14"/>
      <c r="CK562" s="14"/>
      <c r="CL562" s="14"/>
      <c r="CM562" s="14"/>
      <c r="CN562" s="14"/>
      <c r="CO562" s="14"/>
      <c r="CP562" s="14"/>
      <c r="CQ562" s="14"/>
      <c r="CR562" s="14"/>
      <c r="CS562" s="14"/>
      <c r="CT562" s="14"/>
      <c r="CU562" s="14"/>
      <c r="CV562" s="14"/>
      <c r="CW562" s="14"/>
      <c r="CX562" s="14"/>
      <c r="CY562" s="14"/>
      <c r="CZ562" s="14"/>
      <c r="DA562" s="14"/>
      <c r="DB562" s="14"/>
      <c r="DC562" s="14"/>
      <c r="DD562" s="14"/>
      <c r="DE562" s="14"/>
      <c r="DF562" s="14"/>
      <c r="DG562" s="14"/>
      <c r="DH562" s="14"/>
      <c r="DI562" s="14"/>
      <c r="DJ562" s="14"/>
      <c r="DK562" s="14"/>
      <c r="DL562" s="14"/>
      <c r="DM562" s="14"/>
      <c r="DN562" s="14"/>
      <c r="DO562" s="14"/>
      <c r="DP562" s="55">
        <v>0</v>
      </c>
      <c r="DQ562" s="49">
        <v>4</v>
      </c>
      <c r="DR562" s="16">
        <v>1</v>
      </c>
      <c r="DS562" s="43">
        <f>PRODUCT(Таблица1[[#This Row],[РЕЙТИНГ НТЛ]:[РЕГ НТЛ]])</f>
        <v>4</v>
      </c>
      <c r="DT562" s="74">
        <f>SUM(Таблица1[[#This Row],[РЕЙТИНГ DPT]:[РЕЙТИНГ НТЛ]])</f>
        <v>4</v>
      </c>
    </row>
    <row r="563" spans="1:124" x14ac:dyDescent="0.25">
      <c r="A563" s="13">
        <v>41</v>
      </c>
      <c r="B563" s="14" t="s">
        <v>433</v>
      </c>
      <c r="C563" s="14" t="s">
        <v>116</v>
      </c>
      <c r="D563" s="14" t="s">
        <v>117</v>
      </c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>
        <v>4</v>
      </c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4"/>
      <c r="BQ563" s="14"/>
      <c r="BR563" s="14"/>
      <c r="BS563" s="14"/>
      <c r="BT563" s="14"/>
      <c r="BU563" s="14"/>
      <c r="BV563" s="14"/>
      <c r="BW563" s="14"/>
      <c r="BX563" s="14"/>
      <c r="BY563" s="14"/>
      <c r="BZ563" s="14"/>
      <c r="CA563" s="14"/>
      <c r="CB563" s="14"/>
      <c r="CC563" s="14"/>
      <c r="CD563" s="14"/>
      <c r="CE563" s="14"/>
      <c r="CF563" s="14"/>
      <c r="CG563" s="14"/>
      <c r="CH563" s="14"/>
      <c r="CI563" s="14"/>
      <c r="CJ563" s="14"/>
      <c r="CK563" s="14"/>
      <c r="CL563" s="14"/>
      <c r="CM563" s="14"/>
      <c r="CN563" s="14"/>
      <c r="CO563" s="14"/>
      <c r="CP563" s="14"/>
      <c r="CQ563" s="14"/>
      <c r="CR563" s="14"/>
      <c r="CS563" s="14"/>
      <c r="CT563" s="14"/>
      <c r="CU563" s="14"/>
      <c r="CV563" s="14"/>
      <c r="CW563" s="14"/>
      <c r="CX563" s="14"/>
      <c r="CY563" s="14"/>
      <c r="CZ563" s="14"/>
      <c r="DA563" s="14"/>
      <c r="DB563" s="14"/>
      <c r="DC563" s="14"/>
      <c r="DD563" s="14"/>
      <c r="DE563" s="14"/>
      <c r="DF563" s="14"/>
      <c r="DG563" s="14"/>
      <c r="DH563" s="14"/>
      <c r="DI563" s="14"/>
      <c r="DJ563" s="14"/>
      <c r="DK563" s="14"/>
      <c r="DL563" s="14"/>
      <c r="DM563" s="14"/>
      <c r="DN563" s="14"/>
      <c r="DO563" s="14"/>
      <c r="DP563" s="55">
        <v>0</v>
      </c>
      <c r="DQ563" s="49">
        <v>2</v>
      </c>
      <c r="DR563" s="16">
        <v>0</v>
      </c>
      <c r="DS563" s="43">
        <f>PRODUCT(Таблица1[[#This Row],[РЕЙТИНГ НТЛ]:[РЕГ НТЛ]])</f>
        <v>0</v>
      </c>
      <c r="DT563" s="74">
        <f>SUM(Таблица1[[#This Row],[РЕЙТИНГ DPT]:[РЕЙТИНГ НТЛ]])</f>
        <v>2</v>
      </c>
    </row>
    <row r="564" spans="1:124" x14ac:dyDescent="0.25">
      <c r="A564" s="13">
        <v>71</v>
      </c>
      <c r="B564" s="14" t="s">
        <v>224</v>
      </c>
      <c r="C564" s="14" t="s">
        <v>106</v>
      </c>
      <c r="D564" s="14" t="s">
        <v>120</v>
      </c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>
        <v>5</v>
      </c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  <c r="BP564" s="14"/>
      <c r="BQ564" s="14"/>
      <c r="BR564" s="14"/>
      <c r="BS564" s="14"/>
      <c r="BT564" s="14"/>
      <c r="BU564" s="14"/>
      <c r="BV564" s="14"/>
      <c r="BW564" s="14"/>
      <c r="BX564" s="14"/>
      <c r="BY564" s="14"/>
      <c r="BZ564" s="14"/>
      <c r="CA564" s="14"/>
      <c r="CB564" s="14"/>
      <c r="CC564" s="14"/>
      <c r="CD564" s="14"/>
      <c r="CE564" s="14"/>
      <c r="CF564" s="14"/>
      <c r="CG564" s="14"/>
      <c r="CH564" s="14"/>
      <c r="CI564" s="14"/>
      <c r="CJ564" s="14"/>
      <c r="CK564" s="14"/>
      <c r="CL564" s="14"/>
      <c r="CM564" s="14"/>
      <c r="CN564" s="14"/>
      <c r="CO564" s="14"/>
      <c r="CP564" s="14"/>
      <c r="CQ564" s="14"/>
      <c r="CR564" s="14"/>
      <c r="CS564" s="14"/>
      <c r="CT564" s="14"/>
      <c r="CU564" s="14"/>
      <c r="CV564" s="14"/>
      <c r="CW564" s="14"/>
      <c r="CX564" s="14"/>
      <c r="CY564" s="14"/>
      <c r="CZ564" s="14"/>
      <c r="DA564" s="14"/>
      <c r="DB564" s="14"/>
      <c r="DC564" s="14"/>
      <c r="DD564" s="14"/>
      <c r="DE564" s="14"/>
      <c r="DF564" s="14"/>
      <c r="DG564" s="14"/>
      <c r="DH564" s="14"/>
      <c r="DI564" s="14"/>
      <c r="DJ564" s="14"/>
      <c r="DK564" s="14"/>
      <c r="DL564" s="14"/>
      <c r="DM564" s="14"/>
      <c r="DN564" s="14"/>
      <c r="DO564" s="14"/>
      <c r="DP564" s="55">
        <v>0</v>
      </c>
      <c r="DQ564" s="49">
        <v>2</v>
      </c>
      <c r="DR564" s="16">
        <v>1</v>
      </c>
      <c r="DS564" s="43">
        <f>PRODUCT(Таблица1[[#This Row],[РЕЙТИНГ НТЛ]:[РЕГ НТЛ]])</f>
        <v>2</v>
      </c>
      <c r="DT564" s="74">
        <f>SUM(Таблица1[[#This Row],[РЕЙТИНГ DPT]:[РЕЙТИНГ НТЛ]])</f>
        <v>2</v>
      </c>
    </row>
    <row r="565" spans="1:124" x14ac:dyDescent="0.25">
      <c r="A565" s="13">
        <v>241</v>
      </c>
      <c r="B565" s="14" t="s">
        <v>225</v>
      </c>
      <c r="C565" s="14" t="s">
        <v>156</v>
      </c>
      <c r="D565" s="14" t="s">
        <v>141</v>
      </c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>
        <v>6</v>
      </c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4"/>
      <c r="BO565" s="14"/>
      <c r="BP565" s="14"/>
      <c r="BQ565" s="14"/>
      <c r="BR565" s="14"/>
      <c r="BS565" s="14"/>
      <c r="BT565" s="14"/>
      <c r="BU565" s="14"/>
      <c r="BV565" s="14"/>
      <c r="BW565" s="14"/>
      <c r="BX565" s="14"/>
      <c r="BY565" s="14"/>
      <c r="BZ565" s="14"/>
      <c r="CA565" s="14"/>
      <c r="CB565" s="14"/>
      <c r="CC565" s="14"/>
      <c r="CD565" s="14"/>
      <c r="CE565" s="14"/>
      <c r="CF565" s="14"/>
      <c r="CG565" s="14"/>
      <c r="CH565" s="14"/>
      <c r="CI565" s="14"/>
      <c r="CJ565" s="14"/>
      <c r="CK565" s="14"/>
      <c r="CL565" s="14"/>
      <c r="CM565" s="14"/>
      <c r="CN565" s="14"/>
      <c r="CO565" s="14"/>
      <c r="CP565" s="14"/>
      <c r="CQ565" s="14"/>
      <c r="CR565" s="14"/>
      <c r="CS565" s="14"/>
      <c r="CT565" s="14"/>
      <c r="CU565" s="14"/>
      <c r="CV565" s="14"/>
      <c r="CW565" s="14"/>
      <c r="CX565" s="14"/>
      <c r="CY565" s="14"/>
      <c r="CZ565" s="14"/>
      <c r="DA565" s="14"/>
      <c r="DB565" s="14"/>
      <c r="DC565" s="14"/>
      <c r="DD565" s="14"/>
      <c r="DE565" s="14"/>
      <c r="DF565" s="14"/>
      <c r="DG565" s="14"/>
      <c r="DH565" s="14"/>
      <c r="DI565" s="14"/>
      <c r="DJ565" s="14"/>
      <c r="DK565" s="14"/>
      <c r="DL565" s="14"/>
      <c r="DM565" s="14"/>
      <c r="DN565" s="14"/>
      <c r="DO565" s="14"/>
      <c r="DP565" s="55">
        <v>0</v>
      </c>
      <c r="DQ565" s="49">
        <v>2</v>
      </c>
      <c r="DR565" s="16">
        <v>0</v>
      </c>
      <c r="DS565" s="43">
        <f>PRODUCT(Таблица1[[#This Row],[РЕЙТИНГ НТЛ]:[РЕГ НТЛ]])</f>
        <v>0</v>
      </c>
      <c r="DT565" s="74">
        <f>SUM(Таблица1[[#This Row],[РЕЙТИНГ DPT]:[РЕЙТИНГ НТЛ]])</f>
        <v>2</v>
      </c>
    </row>
    <row r="566" spans="1:124" x14ac:dyDescent="0.25">
      <c r="A566" s="13">
        <v>58</v>
      </c>
      <c r="B566" s="14" t="s">
        <v>435</v>
      </c>
      <c r="C566" s="14" t="s">
        <v>156</v>
      </c>
      <c r="D566" s="14" t="s">
        <v>141</v>
      </c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>
        <v>7</v>
      </c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  <c r="BN566" s="14"/>
      <c r="BO566" s="14"/>
      <c r="BP566" s="14"/>
      <c r="BQ566" s="14"/>
      <c r="BR566" s="14"/>
      <c r="BS566" s="14"/>
      <c r="BT566" s="14"/>
      <c r="BU566" s="14"/>
      <c r="BV566" s="14"/>
      <c r="BW566" s="14"/>
      <c r="BX566" s="14"/>
      <c r="BY566" s="14"/>
      <c r="BZ566" s="14"/>
      <c r="CA566" s="14"/>
      <c r="CB566" s="14"/>
      <c r="CC566" s="14"/>
      <c r="CD566" s="14"/>
      <c r="CE566" s="14"/>
      <c r="CF566" s="14"/>
      <c r="CG566" s="14"/>
      <c r="CH566" s="14"/>
      <c r="CI566" s="14"/>
      <c r="CJ566" s="14"/>
      <c r="CK566" s="14"/>
      <c r="CL566" s="14"/>
      <c r="CM566" s="14"/>
      <c r="CN566" s="14"/>
      <c r="CO566" s="14"/>
      <c r="CP566" s="14"/>
      <c r="CQ566" s="14"/>
      <c r="CR566" s="14"/>
      <c r="CS566" s="14"/>
      <c r="CT566" s="14"/>
      <c r="CU566" s="14"/>
      <c r="CV566" s="14"/>
      <c r="CW566" s="14"/>
      <c r="CX566" s="14"/>
      <c r="CY566" s="14"/>
      <c r="CZ566" s="14"/>
      <c r="DA566" s="14"/>
      <c r="DB566" s="14"/>
      <c r="DC566" s="14"/>
      <c r="DD566" s="14"/>
      <c r="DE566" s="14"/>
      <c r="DF566" s="14"/>
      <c r="DG566" s="14"/>
      <c r="DH566" s="14"/>
      <c r="DI566" s="14"/>
      <c r="DJ566" s="14"/>
      <c r="DK566" s="14"/>
      <c r="DL566" s="14"/>
      <c r="DM566" s="14"/>
      <c r="DN566" s="14"/>
      <c r="DO566" s="14"/>
      <c r="DP566" s="55">
        <v>0</v>
      </c>
      <c r="DQ566" s="66">
        <v>0</v>
      </c>
      <c r="DR566" s="16">
        <v>0</v>
      </c>
      <c r="DS566" s="43">
        <f>PRODUCT(Таблица1[[#This Row],[РЕЙТИНГ НТЛ]:[РЕГ НТЛ]])</f>
        <v>0</v>
      </c>
      <c r="DT566" s="74">
        <f>SUM(Таблица1[[#This Row],[РЕЙТИНГ DPT]:[РЕЙТИНГ НТЛ]])</f>
        <v>0</v>
      </c>
    </row>
    <row r="567" spans="1:124" x14ac:dyDescent="0.25">
      <c r="A567" s="21">
        <v>28</v>
      </c>
      <c r="B567" s="14" t="s">
        <v>227</v>
      </c>
      <c r="C567" s="14" t="s">
        <v>106</v>
      </c>
      <c r="D567" s="18" t="s">
        <v>114</v>
      </c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>
        <v>8</v>
      </c>
      <c r="X567" s="18"/>
      <c r="Y567" s="18"/>
      <c r="Z567" s="18"/>
      <c r="AA567" s="18"/>
      <c r="AB567" s="18"/>
      <c r="AC567" s="18"/>
      <c r="AD567" s="18"/>
      <c r="AE567" s="18"/>
      <c r="AF567" s="18"/>
      <c r="AG567" s="22"/>
      <c r="AH567" s="22"/>
      <c r="AI567" s="22"/>
      <c r="AJ567" s="22"/>
      <c r="AK567" s="18"/>
      <c r="AL567" s="18"/>
      <c r="AM567" s="18"/>
      <c r="AN567" s="18"/>
      <c r="AO567" s="18"/>
      <c r="AP567" s="18"/>
      <c r="AQ567" s="18"/>
      <c r="AR567" s="18"/>
      <c r="AS567" s="18"/>
      <c r="AT567" s="18"/>
      <c r="AU567" s="18"/>
      <c r="AV567" s="18"/>
      <c r="AW567" s="18"/>
      <c r="AX567" s="18"/>
      <c r="AY567" s="18"/>
      <c r="AZ567" s="18"/>
      <c r="BA567" s="18"/>
      <c r="BB567" s="18"/>
      <c r="BC567" s="18"/>
      <c r="BD567" s="18"/>
      <c r="BE567" s="18"/>
      <c r="BF567" s="18"/>
      <c r="BG567" s="18"/>
      <c r="BH567" s="18"/>
      <c r="BI567" s="18"/>
      <c r="BJ567" s="18"/>
      <c r="BK567" s="18"/>
      <c r="BL567" s="18"/>
      <c r="BM567" s="18"/>
      <c r="BN567" s="18"/>
      <c r="BO567" s="18"/>
      <c r="BP567" s="18"/>
      <c r="BQ567" s="18"/>
      <c r="BR567" s="18"/>
      <c r="BS567" s="18"/>
      <c r="BT567" s="18"/>
      <c r="BU567" s="18"/>
      <c r="BV567" s="18"/>
      <c r="BW567" s="18"/>
      <c r="BX567" s="18"/>
      <c r="BY567" s="18"/>
      <c r="BZ567" s="18"/>
      <c r="CA567" s="18"/>
      <c r="CB567" s="18"/>
      <c r="CC567" s="18"/>
      <c r="CD567" s="18"/>
      <c r="CE567" s="18"/>
      <c r="CF567" s="18"/>
      <c r="CG567" s="18"/>
      <c r="CH567" s="18"/>
      <c r="CI567" s="18"/>
      <c r="CJ567" s="18"/>
      <c r="CK567" s="18"/>
      <c r="CL567" s="18"/>
      <c r="CM567" s="18"/>
      <c r="CN567" s="18"/>
      <c r="CO567" s="18"/>
      <c r="CP567" s="18"/>
      <c r="CQ567" s="18"/>
      <c r="CR567" s="18"/>
      <c r="CS567" s="18"/>
      <c r="CT567" s="18"/>
      <c r="CU567" s="18"/>
      <c r="CV567" s="18"/>
      <c r="CW567" s="18"/>
      <c r="CX567" s="18"/>
      <c r="CY567" s="18"/>
      <c r="CZ567" s="18"/>
      <c r="DA567" s="18"/>
      <c r="DB567" s="18"/>
      <c r="DC567" s="18"/>
      <c r="DD567" s="18"/>
      <c r="DE567" s="18"/>
      <c r="DF567" s="18"/>
      <c r="DG567" s="18"/>
      <c r="DH567" s="18"/>
      <c r="DI567" s="18"/>
      <c r="DJ567" s="18"/>
      <c r="DK567" s="18"/>
      <c r="DL567" s="18"/>
      <c r="DM567" s="18"/>
      <c r="DN567" s="18"/>
      <c r="DO567" s="18"/>
      <c r="DP567" s="55">
        <v>0</v>
      </c>
      <c r="DQ567" s="66">
        <v>0</v>
      </c>
      <c r="DR567" s="16">
        <v>1</v>
      </c>
      <c r="DS567" s="44">
        <f>PRODUCT(Таблица1[[#This Row],[РЕЙТИНГ НТЛ]:[РЕГ НТЛ]])</f>
        <v>0</v>
      </c>
      <c r="DT567" s="74">
        <f>SUM(Таблица1[[#This Row],[РЕЙТИНГ DPT]:[РЕЙТИНГ НТЛ]])</f>
        <v>0</v>
      </c>
    </row>
    <row r="568" spans="1:124" x14ac:dyDescent="0.25">
      <c r="A568" s="13">
        <v>71</v>
      </c>
      <c r="B568" s="14" t="s">
        <v>231</v>
      </c>
      <c r="C568" s="14" t="s">
        <v>106</v>
      </c>
      <c r="D568" s="14" t="s">
        <v>120</v>
      </c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>
        <v>1</v>
      </c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4"/>
      <c r="BO568" s="14"/>
      <c r="BP568" s="14"/>
      <c r="BQ568" s="14"/>
      <c r="BR568" s="14"/>
      <c r="BS568" s="14"/>
      <c r="BT568" s="14"/>
      <c r="BU568" s="14"/>
      <c r="BV568" s="14"/>
      <c r="BW568" s="14"/>
      <c r="BX568" s="14"/>
      <c r="BY568" s="14"/>
      <c r="BZ568" s="14"/>
      <c r="CA568" s="14"/>
      <c r="CB568" s="14"/>
      <c r="CC568" s="14"/>
      <c r="CD568" s="14"/>
      <c r="CE568" s="14"/>
      <c r="CF568" s="14"/>
      <c r="CG568" s="14"/>
      <c r="CH568" s="14"/>
      <c r="CI568" s="14"/>
      <c r="CJ568" s="14"/>
      <c r="CK568" s="14"/>
      <c r="CL568" s="14"/>
      <c r="CM568" s="14"/>
      <c r="CN568" s="14"/>
      <c r="CO568" s="14"/>
      <c r="CP568" s="14"/>
      <c r="CQ568" s="14"/>
      <c r="CR568" s="14"/>
      <c r="CS568" s="14"/>
      <c r="CT568" s="14"/>
      <c r="CU568" s="14"/>
      <c r="CV568" s="14"/>
      <c r="CW568" s="14"/>
      <c r="CX568" s="14"/>
      <c r="CY568" s="14"/>
      <c r="CZ568" s="14"/>
      <c r="DA568" s="14"/>
      <c r="DB568" s="14"/>
      <c r="DC568" s="14"/>
      <c r="DD568" s="14"/>
      <c r="DE568" s="14"/>
      <c r="DF568" s="14"/>
      <c r="DG568" s="14"/>
      <c r="DH568" s="14"/>
      <c r="DI568" s="14"/>
      <c r="DJ568" s="14"/>
      <c r="DK568" s="14"/>
      <c r="DL568" s="14"/>
      <c r="DM568" s="14"/>
      <c r="DN568" s="14"/>
      <c r="DO568" s="14"/>
      <c r="DP568" s="55">
        <v>0</v>
      </c>
      <c r="DQ568" s="49">
        <v>3</v>
      </c>
      <c r="DR568" s="16">
        <v>1</v>
      </c>
      <c r="DS568" s="43">
        <f>PRODUCT(Таблица1[[#This Row],[РЕЙТИНГ НТЛ]:[РЕГ НТЛ]])</f>
        <v>3</v>
      </c>
      <c r="DT568" s="74">
        <f>SUM(Таблица1[[#This Row],[РЕЙТИНГ DPT]:[РЕЙТИНГ НТЛ]])</f>
        <v>3</v>
      </c>
    </row>
    <row r="569" spans="1:124" x14ac:dyDescent="0.25">
      <c r="A569" s="13">
        <v>234</v>
      </c>
      <c r="B569" s="14" t="s">
        <v>232</v>
      </c>
      <c r="C569" s="14" t="s">
        <v>106</v>
      </c>
      <c r="D569" s="14" t="s">
        <v>119</v>
      </c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>
        <v>2</v>
      </c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  <c r="BN569" s="14"/>
      <c r="BO569" s="14"/>
      <c r="BP569" s="14"/>
      <c r="BQ569" s="14"/>
      <c r="BR569" s="14"/>
      <c r="BS569" s="14"/>
      <c r="BT569" s="14"/>
      <c r="BU569" s="14"/>
      <c r="BV569" s="14"/>
      <c r="BW569" s="14"/>
      <c r="BX569" s="14"/>
      <c r="BY569" s="14"/>
      <c r="BZ569" s="14"/>
      <c r="CA569" s="14"/>
      <c r="CB569" s="14"/>
      <c r="CC569" s="14"/>
      <c r="CD569" s="14"/>
      <c r="CE569" s="14"/>
      <c r="CF569" s="14"/>
      <c r="CG569" s="14"/>
      <c r="CH569" s="14"/>
      <c r="CI569" s="14"/>
      <c r="CJ569" s="14"/>
      <c r="CK569" s="14"/>
      <c r="CL569" s="14"/>
      <c r="CM569" s="14"/>
      <c r="CN569" s="14"/>
      <c r="CO569" s="14"/>
      <c r="CP569" s="14"/>
      <c r="CQ569" s="14"/>
      <c r="CR569" s="14"/>
      <c r="CS569" s="14"/>
      <c r="CT569" s="14"/>
      <c r="CU569" s="14"/>
      <c r="CV569" s="14"/>
      <c r="CW569" s="14"/>
      <c r="CX569" s="14"/>
      <c r="CY569" s="14"/>
      <c r="CZ569" s="14"/>
      <c r="DA569" s="14"/>
      <c r="DB569" s="14"/>
      <c r="DC569" s="14"/>
      <c r="DD569" s="14"/>
      <c r="DE569" s="14"/>
      <c r="DF569" s="14"/>
      <c r="DG569" s="14"/>
      <c r="DH569" s="14"/>
      <c r="DI569" s="14"/>
      <c r="DJ569" s="14"/>
      <c r="DK569" s="14"/>
      <c r="DL569" s="14"/>
      <c r="DM569" s="14"/>
      <c r="DN569" s="14"/>
      <c r="DO569" s="14"/>
      <c r="DP569" s="55">
        <v>0</v>
      </c>
      <c r="DQ569" s="49">
        <v>2</v>
      </c>
      <c r="DR569" s="16">
        <v>1</v>
      </c>
      <c r="DS569" s="43">
        <f>PRODUCT(Таблица1[[#This Row],[РЕЙТИНГ НТЛ]:[РЕГ НТЛ]])</f>
        <v>2</v>
      </c>
      <c r="DT569" s="74">
        <f>SUM(Таблица1[[#This Row],[РЕЙТИНГ DPT]:[РЕЙТИНГ НТЛ]])</f>
        <v>2</v>
      </c>
    </row>
    <row r="570" spans="1:124" x14ac:dyDescent="0.25">
      <c r="A570" s="13">
        <v>20</v>
      </c>
      <c r="B570" s="14" t="s">
        <v>312</v>
      </c>
      <c r="C570" s="14" t="s">
        <v>116</v>
      </c>
      <c r="D570" s="14" t="s">
        <v>117</v>
      </c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>
        <v>3</v>
      </c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  <c r="BN570" s="14"/>
      <c r="BO570" s="14"/>
      <c r="BP570" s="14"/>
      <c r="BQ570" s="14"/>
      <c r="BR570" s="14"/>
      <c r="BS570" s="14"/>
      <c r="BT570" s="14"/>
      <c r="BU570" s="14"/>
      <c r="BV570" s="14"/>
      <c r="BW570" s="14"/>
      <c r="BX570" s="14"/>
      <c r="BY570" s="14"/>
      <c r="BZ570" s="14"/>
      <c r="CA570" s="14"/>
      <c r="CB570" s="14"/>
      <c r="CC570" s="14"/>
      <c r="CD570" s="14"/>
      <c r="CE570" s="14"/>
      <c r="CF570" s="14"/>
      <c r="CG570" s="14"/>
      <c r="CH570" s="14"/>
      <c r="CI570" s="14"/>
      <c r="CJ570" s="14"/>
      <c r="CK570" s="14"/>
      <c r="CL570" s="14"/>
      <c r="CM570" s="14"/>
      <c r="CN570" s="14"/>
      <c r="CO570" s="14"/>
      <c r="CP570" s="14"/>
      <c r="CQ570" s="14"/>
      <c r="CR570" s="14"/>
      <c r="CS570" s="14"/>
      <c r="CT570" s="14"/>
      <c r="CU570" s="14"/>
      <c r="CV570" s="14"/>
      <c r="CW570" s="14"/>
      <c r="CX570" s="14"/>
      <c r="CY570" s="14"/>
      <c r="CZ570" s="14"/>
      <c r="DA570" s="14"/>
      <c r="DB570" s="14"/>
      <c r="DC570" s="14"/>
      <c r="DD570" s="14"/>
      <c r="DE570" s="14"/>
      <c r="DF570" s="14"/>
      <c r="DG570" s="14"/>
      <c r="DH570" s="14"/>
      <c r="DI570" s="14"/>
      <c r="DJ570" s="14"/>
      <c r="DK570" s="14"/>
      <c r="DL570" s="14"/>
      <c r="DM570" s="14"/>
      <c r="DN570" s="14"/>
      <c r="DO570" s="14"/>
      <c r="DP570" s="55">
        <v>0</v>
      </c>
      <c r="DQ570" s="49">
        <v>2</v>
      </c>
      <c r="DR570" s="16">
        <v>0</v>
      </c>
      <c r="DS570" s="43">
        <f>PRODUCT(Таблица1[[#This Row],[РЕЙТИНГ НТЛ]:[РЕГ НТЛ]])</f>
        <v>0</v>
      </c>
      <c r="DT570" s="74">
        <f>SUM(Таблица1[[#This Row],[РЕЙТИНГ DPT]:[РЕЙТИНГ НТЛ]])</f>
        <v>2</v>
      </c>
    </row>
    <row r="571" spans="1:124" x14ac:dyDescent="0.25">
      <c r="A571" s="13">
        <v>32</v>
      </c>
      <c r="B571" s="14" t="s">
        <v>277</v>
      </c>
      <c r="C571" s="14" t="s">
        <v>102</v>
      </c>
      <c r="D571" s="14" t="s">
        <v>171</v>
      </c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>
        <v>4</v>
      </c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4"/>
      <c r="BO571" s="14"/>
      <c r="BP571" s="14"/>
      <c r="BQ571" s="14"/>
      <c r="BR571" s="14"/>
      <c r="BS571" s="14"/>
      <c r="BT571" s="14"/>
      <c r="BU571" s="14"/>
      <c r="BV571" s="14"/>
      <c r="BW571" s="14"/>
      <c r="BX571" s="14"/>
      <c r="BY571" s="14"/>
      <c r="BZ571" s="14"/>
      <c r="CA571" s="14"/>
      <c r="CB571" s="14"/>
      <c r="CC571" s="14"/>
      <c r="CD571" s="14"/>
      <c r="CE571" s="14"/>
      <c r="CF571" s="14"/>
      <c r="CG571" s="14"/>
      <c r="CH571" s="14"/>
      <c r="CI571" s="14"/>
      <c r="CJ571" s="14"/>
      <c r="CK571" s="14"/>
      <c r="CL571" s="14"/>
      <c r="CM571" s="14"/>
      <c r="CN571" s="14"/>
      <c r="CO571" s="14"/>
      <c r="CP571" s="14"/>
      <c r="CQ571" s="14"/>
      <c r="CR571" s="14"/>
      <c r="CS571" s="14"/>
      <c r="CT571" s="14"/>
      <c r="CU571" s="14"/>
      <c r="CV571" s="14"/>
      <c r="CW571" s="14"/>
      <c r="CX571" s="14"/>
      <c r="CY571" s="14"/>
      <c r="CZ571" s="14"/>
      <c r="DA571" s="14"/>
      <c r="DB571" s="14"/>
      <c r="DC571" s="14"/>
      <c r="DD571" s="14"/>
      <c r="DE571" s="14"/>
      <c r="DF571" s="14"/>
      <c r="DG571" s="14"/>
      <c r="DH571" s="14"/>
      <c r="DI571" s="14"/>
      <c r="DJ571" s="14"/>
      <c r="DK571" s="14"/>
      <c r="DL571" s="14"/>
      <c r="DM571" s="14"/>
      <c r="DN571" s="14"/>
      <c r="DO571" s="14"/>
      <c r="DP571" s="55">
        <v>0</v>
      </c>
      <c r="DQ571" s="49">
        <v>1</v>
      </c>
      <c r="DR571" s="16">
        <v>0</v>
      </c>
      <c r="DS571" s="43">
        <f>PRODUCT(Таблица1[[#This Row],[РЕЙТИНГ НТЛ]:[РЕГ НТЛ]])</f>
        <v>0</v>
      </c>
      <c r="DT571" s="74">
        <f>SUM(Таблица1[[#This Row],[РЕЙТИНГ DPT]:[РЕЙТИНГ НТЛ]])</f>
        <v>1</v>
      </c>
    </row>
    <row r="572" spans="1:124" x14ac:dyDescent="0.25">
      <c r="A572" s="21">
        <v>70</v>
      </c>
      <c r="B572" s="18" t="s">
        <v>296</v>
      </c>
      <c r="C572" s="14" t="s">
        <v>106</v>
      </c>
      <c r="D572" s="18" t="s">
        <v>114</v>
      </c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>
        <v>5</v>
      </c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  <c r="AP572" s="18"/>
      <c r="AQ572" s="18"/>
      <c r="AR572" s="18"/>
      <c r="AS572" s="18"/>
      <c r="AT572" s="18"/>
      <c r="AU572" s="18"/>
      <c r="AV572" s="18"/>
      <c r="AW572" s="18"/>
      <c r="AX572" s="18"/>
      <c r="AY572" s="18"/>
      <c r="AZ572" s="18"/>
      <c r="BA572" s="18"/>
      <c r="BB572" s="18"/>
      <c r="BC572" s="18"/>
      <c r="BD572" s="18"/>
      <c r="BE572" s="18"/>
      <c r="BF572" s="18"/>
      <c r="BG572" s="18"/>
      <c r="BH572" s="18"/>
      <c r="BI572" s="18"/>
      <c r="BJ572" s="18"/>
      <c r="BK572" s="18"/>
      <c r="BL572" s="18"/>
      <c r="BM572" s="18"/>
      <c r="BN572" s="18"/>
      <c r="BO572" s="18"/>
      <c r="BP572" s="18"/>
      <c r="BQ572" s="18"/>
      <c r="BR572" s="18"/>
      <c r="BS572" s="18"/>
      <c r="BT572" s="18"/>
      <c r="BU572" s="18"/>
      <c r="BV572" s="18"/>
      <c r="BW572" s="18"/>
      <c r="BX572" s="18"/>
      <c r="BY572" s="18"/>
      <c r="BZ572" s="18"/>
      <c r="CA572" s="18"/>
      <c r="CB572" s="18"/>
      <c r="CC572" s="18"/>
      <c r="CD572" s="18"/>
      <c r="CE572" s="18"/>
      <c r="CF572" s="18"/>
      <c r="CG572" s="18"/>
      <c r="CH572" s="18"/>
      <c r="CI572" s="18"/>
      <c r="CJ572" s="18"/>
      <c r="CK572" s="18"/>
      <c r="CL572" s="18"/>
      <c r="CM572" s="18"/>
      <c r="CN572" s="18"/>
      <c r="CO572" s="18"/>
      <c r="CP572" s="18"/>
      <c r="CQ572" s="18"/>
      <c r="CR572" s="18"/>
      <c r="CS572" s="18"/>
      <c r="CT572" s="18"/>
      <c r="CU572" s="18"/>
      <c r="CV572" s="18"/>
      <c r="CW572" s="18"/>
      <c r="CX572" s="18"/>
      <c r="CY572" s="18"/>
      <c r="CZ572" s="18"/>
      <c r="DA572" s="18"/>
      <c r="DB572" s="18"/>
      <c r="DC572" s="18"/>
      <c r="DD572" s="18"/>
      <c r="DE572" s="18"/>
      <c r="DF572" s="18"/>
      <c r="DG572" s="18"/>
      <c r="DH572" s="18"/>
      <c r="DI572" s="18"/>
      <c r="DJ572" s="18"/>
      <c r="DK572" s="18"/>
      <c r="DL572" s="18"/>
      <c r="DM572" s="18"/>
      <c r="DN572" s="18"/>
      <c r="DO572" s="18"/>
      <c r="DP572" s="55">
        <v>0</v>
      </c>
      <c r="DQ572" s="51">
        <v>1</v>
      </c>
      <c r="DR572" s="16">
        <v>1</v>
      </c>
      <c r="DS572" s="44">
        <f>PRODUCT(Таблица1[[#This Row],[РЕЙТИНГ НТЛ]:[РЕГ НТЛ]])</f>
        <v>1</v>
      </c>
      <c r="DT572" s="74">
        <f>SUM(Таблица1[[#This Row],[РЕЙТИНГ DPT]:[РЕЙТИНГ НТЛ]])</f>
        <v>1</v>
      </c>
    </row>
    <row r="573" spans="1:124" x14ac:dyDescent="0.25">
      <c r="A573" s="13">
        <v>63</v>
      </c>
      <c r="B573" s="14" t="s">
        <v>292</v>
      </c>
      <c r="C573" s="14" t="s">
        <v>111</v>
      </c>
      <c r="D573" s="14" t="s">
        <v>112</v>
      </c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 t="s">
        <v>173</v>
      </c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20"/>
      <c r="AR573" s="20"/>
      <c r="AS573" s="20"/>
      <c r="AT573" s="20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  <c r="BO573" s="14"/>
      <c r="BP573" s="14"/>
      <c r="BQ573" s="14"/>
      <c r="BR573" s="14"/>
      <c r="BS573" s="14"/>
      <c r="BT573" s="14"/>
      <c r="BU573" s="14"/>
      <c r="BV573" s="14"/>
      <c r="BW573" s="14"/>
      <c r="BX573" s="14"/>
      <c r="BY573" s="14"/>
      <c r="BZ573" s="14"/>
      <c r="CA573" s="14"/>
      <c r="CB573" s="14"/>
      <c r="CC573" s="14"/>
      <c r="CD573" s="14"/>
      <c r="CE573" s="14"/>
      <c r="CF573" s="14"/>
      <c r="CG573" s="14"/>
      <c r="CH573" s="14"/>
      <c r="CI573" s="14"/>
      <c r="CJ573" s="14"/>
      <c r="CK573" s="14"/>
      <c r="CL573" s="14"/>
      <c r="CM573" s="14"/>
      <c r="CN573" s="14"/>
      <c r="CO573" s="14"/>
      <c r="CP573" s="14"/>
      <c r="CQ573" s="14"/>
      <c r="CR573" s="14"/>
      <c r="CS573" s="14"/>
      <c r="CT573" s="14"/>
      <c r="CU573" s="14"/>
      <c r="CV573" s="14"/>
      <c r="CW573" s="14"/>
      <c r="CX573" s="14"/>
      <c r="CY573" s="14"/>
      <c r="CZ573" s="14"/>
      <c r="DA573" s="14"/>
      <c r="DB573" s="14"/>
      <c r="DC573" s="14"/>
      <c r="DD573" s="14"/>
      <c r="DE573" s="14"/>
      <c r="DF573" s="14"/>
      <c r="DG573" s="14"/>
      <c r="DH573" s="14"/>
      <c r="DI573" s="14"/>
      <c r="DJ573" s="14"/>
      <c r="DK573" s="14"/>
      <c r="DL573" s="14"/>
      <c r="DM573" s="14"/>
      <c r="DN573" s="14"/>
      <c r="DO573" s="14"/>
      <c r="DP573" s="55">
        <v>0</v>
      </c>
      <c r="DQ573" s="66">
        <v>0</v>
      </c>
      <c r="DR573" s="16">
        <v>0</v>
      </c>
      <c r="DS573" s="43">
        <f>PRODUCT(Таблица1[[#This Row],[РЕЙТИНГ НТЛ]:[РЕГ НТЛ]])</f>
        <v>0</v>
      </c>
      <c r="DT573" s="74">
        <f>SUM(Таблица1[[#This Row],[РЕЙТИНГ DPT]:[РЕЙТИНГ НТЛ]])</f>
        <v>0</v>
      </c>
    </row>
    <row r="574" spans="1:124" x14ac:dyDescent="0.25">
      <c r="A574" s="13">
        <v>41</v>
      </c>
      <c r="B574" s="14" t="s">
        <v>313</v>
      </c>
      <c r="C574" s="14" t="s">
        <v>116</v>
      </c>
      <c r="D574" s="14" t="s">
        <v>117</v>
      </c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 t="s">
        <v>173</v>
      </c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4"/>
      <c r="BO574" s="14"/>
      <c r="BP574" s="14"/>
      <c r="BQ574" s="14"/>
      <c r="BR574" s="14"/>
      <c r="BS574" s="14"/>
      <c r="BT574" s="14"/>
      <c r="BU574" s="14"/>
      <c r="BV574" s="14"/>
      <c r="BW574" s="14"/>
      <c r="BX574" s="14"/>
      <c r="BY574" s="14"/>
      <c r="BZ574" s="14"/>
      <c r="CA574" s="14"/>
      <c r="CB574" s="14"/>
      <c r="CC574" s="14"/>
      <c r="CD574" s="14"/>
      <c r="CE574" s="14"/>
      <c r="CF574" s="14"/>
      <c r="CG574" s="14"/>
      <c r="CH574" s="14"/>
      <c r="CI574" s="14"/>
      <c r="CJ574" s="14"/>
      <c r="CK574" s="14"/>
      <c r="CL574" s="14"/>
      <c r="CM574" s="14"/>
      <c r="CN574" s="14"/>
      <c r="CO574" s="14"/>
      <c r="CP574" s="14"/>
      <c r="CQ574" s="14"/>
      <c r="CR574" s="14"/>
      <c r="CS574" s="14"/>
      <c r="CT574" s="14"/>
      <c r="CU574" s="14"/>
      <c r="CV574" s="14"/>
      <c r="CW574" s="14"/>
      <c r="CX574" s="14"/>
      <c r="CY574" s="14"/>
      <c r="CZ574" s="14"/>
      <c r="DA574" s="14"/>
      <c r="DB574" s="14"/>
      <c r="DC574" s="14"/>
      <c r="DD574" s="14"/>
      <c r="DE574" s="14"/>
      <c r="DF574" s="14"/>
      <c r="DG574" s="14"/>
      <c r="DH574" s="14"/>
      <c r="DI574" s="14"/>
      <c r="DJ574" s="14"/>
      <c r="DK574" s="14"/>
      <c r="DL574" s="14"/>
      <c r="DM574" s="14"/>
      <c r="DN574" s="14"/>
      <c r="DO574" s="14"/>
      <c r="DP574" s="55">
        <v>0</v>
      </c>
      <c r="DQ574" s="66">
        <v>0</v>
      </c>
      <c r="DR574" s="16">
        <v>0</v>
      </c>
      <c r="DS574" s="43">
        <f>PRODUCT(Таблица1[[#This Row],[РЕЙТИНГ НТЛ]:[РЕГ НТЛ]])</f>
        <v>0</v>
      </c>
      <c r="DT574" s="74">
        <f>SUM(Таблица1[[#This Row],[РЕЙТИНГ DPT]:[РЕЙТИНГ НТЛ]])</f>
        <v>0</v>
      </c>
    </row>
    <row r="575" spans="1:124" x14ac:dyDescent="0.25">
      <c r="A575" s="13">
        <v>76</v>
      </c>
      <c r="B575" s="14" t="s">
        <v>299</v>
      </c>
      <c r="C575" s="14" t="s">
        <v>156</v>
      </c>
      <c r="D575" s="14" t="s">
        <v>141</v>
      </c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 t="s">
        <v>173</v>
      </c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20"/>
      <c r="AR575" s="20"/>
      <c r="AS575" s="20"/>
      <c r="AT575" s="20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  <c r="BN575" s="14"/>
      <c r="BO575" s="14"/>
      <c r="BP575" s="14"/>
      <c r="BQ575" s="14"/>
      <c r="BR575" s="14"/>
      <c r="BS575" s="14"/>
      <c r="BT575" s="14"/>
      <c r="BU575" s="14"/>
      <c r="BV575" s="14"/>
      <c r="BW575" s="14"/>
      <c r="BX575" s="14"/>
      <c r="BY575" s="14"/>
      <c r="BZ575" s="14"/>
      <c r="CA575" s="14"/>
      <c r="CB575" s="14"/>
      <c r="CC575" s="14"/>
      <c r="CD575" s="14"/>
      <c r="CE575" s="14"/>
      <c r="CF575" s="14"/>
      <c r="CG575" s="14"/>
      <c r="CH575" s="14"/>
      <c r="CI575" s="14"/>
      <c r="CJ575" s="14"/>
      <c r="CK575" s="14"/>
      <c r="CL575" s="14"/>
      <c r="CM575" s="14"/>
      <c r="CN575" s="14"/>
      <c r="CO575" s="14"/>
      <c r="CP575" s="14"/>
      <c r="CQ575" s="14"/>
      <c r="CR575" s="14"/>
      <c r="CS575" s="14"/>
      <c r="CT575" s="14"/>
      <c r="CU575" s="14"/>
      <c r="CV575" s="14"/>
      <c r="CW575" s="14"/>
      <c r="CX575" s="14"/>
      <c r="CY575" s="14"/>
      <c r="CZ575" s="14"/>
      <c r="DA575" s="14"/>
      <c r="DB575" s="14"/>
      <c r="DC575" s="14"/>
      <c r="DD575" s="14"/>
      <c r="DE575" s="14"/>
      <c r="DF575" s="14"/>
      <c r="DG575" s="14"/>
      <c r="DH575" s="14"/>
      <c r="DI575" s="14"/>
      <c r="DJ575" s="14"/>
      <c r="DK575" s="14"/>
      <c r="DL575" s="14"/>
      <c r="DM575" s="14"/>
      <c r="DN575" s="14"/>
      <c r="DO575" s="14"/>
      <c r="DP575" s="55">
        <v>0</v>
      </c>
      <c r="DQ575" s="66">
        <v>0</v>
      </c>
      <c r="DR575" s="16">
        <v>0</v>
      </c>
      <c r="DS575" s="43">
        <f>PRODUCT(Таблица1[[#This Row],[РЕЙТИНГ НТЛ]:[РЕГ НТЛ]])</f>
        <v>0</v>
      </c>
      <c r="DT575" s="74">
        <f>SUM(Таблица1[[#This Row],[РЕЙТИНГ DPT]:[РЕЙТИНГ НТЛ]])</f>
        <v>0</v>
      </c>
    </row>
    <row r="576" spans="1:124" x14ac:dyDescent="0.25">
      <c r="A576" s="13">
        <v>72</v>
      </c>
      <c r="B576" s="14" t="s">
        <v>297</v>
      </c>
      <c r="C576" s="14" t="s">
        <v>111</v>
      </c>
      <c r="D576" s="14" t="s">
        <v>112</v>
      </c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 t="s">
        <v>123</v>
      </c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  <c r="BN576" s="14"/>
      <c r="BO576" s="14"/>
      <c r="BP576" s="14"/>
      <c r="BQ576" s="14"/>
      <c r="BR576" s="14"/>
      <c r="BS576" s="14"/>
      <c r="BT576" s="14"/>
      <c r="BU576" s="14"/>
      <c r="BV576" s="14"/>
      <c r="BW576" s="14"/>
      <c r="BX576" s="14"/>
      <c r="BY576" s="14"/>
      <c r="BZ576" s="14"/>
      <c r="CA576" s="14"/>
      <c r="CB576" s="14"/>
      <c r="CC576" s="14"/>
      <c r="CD576" s="14"/>
      <c r="CE576" s="14"/>
      <c r="CF576" s="14"/>
      <c r="CG576" s="14"/>
      <c r="CH576" s="14"/>
      <c r="CI576" s="14"/>
      <c r="CJ576" s="14"/>
      <c r="CK576" s="14"/>
      <c r="CL576" s="14"/>
      <c r="CM576" s="14"/>
      <c r="CN576" s="14"/>
      <c r="CO576" s="14"/>
      <c r="CP576" s="14"/>
      <c r="CQ576" s="14"/>
      <c r="CR576" s="14"/>
      <c r="CS576" s="14"/>
      <c r="CT576" s="14"/>
      <c r="CU576" s="14"/>
      <c r="CV576" s="14"/>
      <c r="CW576" s="14"/>
      <c r="CX576" s="14"/>
      <c r="CY576" s="14"/>
      <c r="CZ576" s="14"/>
      <c r="DA576" s="14"/>
      <c r="DB576" s="14"/>
      <c r="DC576" s="14"/>
      <c r="DD576" s="14"/>
      <c r="DE576" s="14"/>
      <c r="DF576" s="14"/>
      <c r="DG576" s="14"/>
      <c r="DH576" s="14"/>
      <c r="DI576" s="14"/>
      <c r="DJ576" s="14"/>
      <c r="DK576" s="14"/>
      <c r="DL576" s="14"/>
      <c r="DM576" s="14"/>
      <c r="DN576" s="14"/>
      <c r="DO576" s="14"/>
      <c r="DP576" s="55">
        <v>0</v>
      </c>
      <c r="DQ576" s="66">
        <v>0</v>
      </c>
      <c r="DR576" s="16">
        <v>1</v>
      </c>
      <c r="DS576" s="43">
        <f>PRODUCT(Таблица1[[#This Row],[РЕЙТИНГ НТЛ]:[РЕГ НТЛ]])</f>
        <v>0</v>
      </c>
      <c r="DT576" s="74">
        <f>SUM(Таблица1[[#This Row],[РЕЙТИНГ DPT]:[РЕЙТИНГ НТЛ]])</f>
        <v>0</v>
      </c>
    </row>
    <row r="577" spans="1:124" x14ac:dyDescent="0.25">
      <c r="A577" s="13">
        <v>17</v>
      </c>
      <c r="B577" s="14" t="s">
        <v>249</v>
      </c>
      <c r="C577" s="14" t="s">
        <v>104</v>
      </c>
      <c r="D577" s="14" t="s">
        <v>105</v>
      </c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 t="s">
        <v>123</v>
      </c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20"/>
      <c r="AR577" s="20"/>
      <c r="AS577" s="20"/>
      <c r="AT577" s="20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4"/>
      <c r="BO577" s="14"/>
      <c r="BP577" s="14"/>
      <c r="BQ577" s="14"/>
      <c r="BR577" s="14"/>
      <c r="BS577" s="14"/>
      <c r="BT577" s="14"/>
      <c r="BU577" s="14"/>
      <c r="BV577" s="14"/>
      <c r="BW577" s="14"/>
      <c r="BX577" s="14"/>
      <c r="BY577" s="14"/>
      <c r="BZ577" s="14"/>
      <c r="CA577" s="14"/>
      <c r="CB577" s="14"/>
      <c r="CC577" s="14"/>
      <c r="CD577" s="14"/>
      <c r="CE577" s="14"/>
      <c r="CF577" s="14"/>
      <c r="CG577" s="14"/>
      <c r="CH577" s="14"/>
      <c r="CI577" s="14"/>
      <c r="CJ577" s="14"/>
      <c r="CK577" s="14"/>
      <c r="CL577" s="14"/>
      <c r="CM577" s="14"/>
      <c r="CN577" s="14"/>
      <c r="CO577" s="14"/>
      <c r="CP577" s="14"/>
      <c r="CQ577" s="14"/>
      <c r="CR577" s="14"/>
      <c r="CS577" s="14"/>
      <c r="CT577" s="14"/>
      <c r="CU577" s="14"/>
      <c r="CV577" s="14"/>
      <c r="CW577" s="14"/>
      <c r="CX577" s="14"/>
      <c r="CY577" s="14"/>
      <c r="CZ577" s="14"/>
      <c r="DA577" s="14"/>
      <c r="DB577" s="14"/>
      <c r="DC577" s="14"/>
      <c r="DD577" s="14"/>
      <c r="DE577" s="14"/>
      <c r="DF577" s="14"/>
      <c r="DG577" s="14"/>
      <c r="DH577" s="14"/>
      <c r="DI577" s="14"/>
      <c r="DJ577" s="14"/>
      <c r="DK577" s="14"/>
      <c r="DL577" s="14"/>
      <c r="DM577" s="14"/>
      <c r="DN577" s="14"/>
      <c r="DO577" s="14"/>
      <c r="DP577" s="55">
        <v>0</v>
      </c>
      <c r="DQ577" s="66">
        <v>0</v>
      </c>
      <c r="DR577" s="16">
        <v>1</v>
      </c>
      <c r="DS577" s="43">
        <f>PRODUCT(Таблица1[[#This Row],[РЕЙТИНГ НТЛ]:[РЕГ НТЛ]])</f>
        <v>0</v>
      </c>
      <c r="DT577" s="74">
        <f>SUM(Таблица1[[#This Row],[РЕЙТИНГ DPT]:[РЕЙТИНГ НТЛ]])</f>
        <v>0</v>
      </c>
    </row>
    <row r="578" spans="1:124" x14ac:dyDescent="0.25">
      <c r="A578" s="13">
        <v>23</v>
      </c>
      <c r="B578" s="14" t="s">
        <v>250</v>
      </c>
      <c r="C578" s="14" t="s">
        <v>104</v>
      </c>
      <c r="D578" s="14" t="s">
        <v>105</v>
      </c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 t="s">
        <v>174</v>
      </c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  <c r="BN578" s="14"/>
      <c r="BO578" s="14"/>
      <c r="BP578" s="14"/>
      <c r="BQ578" s="14"/>
      <c r="BR578" s="14"/>
      <c r="BS578" s="14"/>
      <c r="BT578" s="14"/>
      <c r="BU578" s="14"/>
      <c r="BV578" s="14"/>
      <c r="BW578" s="14"/>
      <c r="BX578" s="14"/>
      <c r="BY578" s="14"/>
      <c r="BZ578" s="14"/>
      <c r="CA578" s="14"/>
      <c r="CB578" s="14"/>
      <c r="CC578" s="14"/>
      <c r="CD578" s="14"/>
      <c r="CE578" s="14"/>
      <c r="CF578" s="14"/>
      <c r="CG578" s="14"/>
      <c r="CH578" s="14"/>
      <c r="CI578" s="14"/>
      <c r="CJ578" s="14"/>
      <c r="CK578" s="14"/>
      <c r="CL578" s="14"/>
      <c r="CM578" s="14"/>
      <c r="CN578" s="14"/>
      <c r="CO578" s="14"/>
      <c r="CP578" s="14"/>
      <c r="CQ578" s="14"/>
      <c r="CR578" s="14"/>
      <c r="CS578" s="14"/>
      <c r="CT578" s="14"/>
      <c r="CU578" s="14"/>
      <c r="CV578" s="14"/>
      <c r="CW578" s="14"/>
      <c r="CX578" s="14"/>
      <c r="CY578" s="14"/>
      <c r="CZ578" s="14"/>
      <c r="DA578" s="14"/>
      <c r="DB578" s="14"/>
      <c r="DC578" s="14"/>
      <c r="DD578" s="14"/>
      <c r="DE578" s="14"/>
      <c r="DF578" s="14"/>
      <c r="DG578" s="14"/>
      <c r="DH578" s="14"/>
      <c r="DI578" s="14"/>
      <c r="DJ578" s="14"/>
      <c r="DK578" s="14"/>
      <c r="DL578" s="14"/>
      <c r="DM578" s="14"/>
      <c r="DN578" s="14"/>
      <c r="DO578" s="14"/>
      <c r="DP578" s="55">
        <v>0</v>
      </c>
      <c r="DQ578" s="66">
        <v>0</v>
      </c>
      <c r="DR578" s="16">
        <v>1</v>
      </c>
      <c r="DS578" s="43">
        <f>PRODUCT(Таблица1[[#This Row],[РЕЙТИНГ НТЛ]:[РЕГ НТЛ]])</f>
        <v>0</v>
      </c>
      <c r="DT578" s="74">
        <f>SUM(Таблица1[[#This Row],[РЕЙТИНГ DPT]:[РЕЙТИНГ НТЛ]])</f>
        <v>0</v>
      </c>
    </row>
    <row r="579" spans="1:124" x14ac:dyDescent="0.25">
      <c r="A579" s="21">
        <v>28</v>
      </c>
      <c r="B579" s="14" t="s">
        <v>274</v>
      </c>
      <c r="C579" s="14" t="s">
        <v>106</v>
      </c>
      <c r="D579" s="18" t="s">
        <v>114</v>
      </c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 t="s">
        <v>174</v>
      </c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  <c r="AP579" s="18"/>
      <c r="AQ579" s="18"/>
      <c r="AR579" s="18"/>
      <c r="AS579" s="18"/>
      <c r="AT579" s="18"/>
      <c r="AU579" s="18"/>
      <c r="AV579" s="18"/>
      <c r="AW579" s="18"/>
      <c r="AX579" s="18"/>
      <c r="AY579" s="18"/>
      <c r="AZ579" s="18"/>
      <c r="BA579" s="18"/>
      <c r="BB579" s="18"/>
      <c r="BC579" s="18"/>
      <c r="BD579" s="18"/>
      <c r="BE579" s="18"/>
      <c r="BF579" s="18"/>
      <c r="BG579" s="18"/>
      <c r="BH579" s="18"/>
      <c r="BI579" s="18"/>
      <c r="BJ579" s="18"/>
      <c r="BK579" s="18"/>
      <c r="BL579" s="18"/>
      <c r="BM579" s="18"/>
      <c r="BN579" s="18"/>
      <c r="BO579" s="18"/>
      <c r="BP579" s="18"/>
      <c r="BQ579" s="18"/>
      <c r="BR579" s="18"/>
      <c r="BS579" s="18"/>
      <c r="BT579" s="18"/>
      <c r="BU579" s="18"/>
      <c r="BV579" s="18"/>
      <c r="BW579" s="18"/>
      <c r="BX579" s="18"/>
      <c r="BY579" s="18"/>
      <c r="BZ579" s="18"/>
      <c r="CA579" s="18"/>
      <c r="CB579" s="18"/>
      <c r="CC579" s="18"/>
      <c r="CD579" s="18"/>
      <c r="CE579" s="18"/>
      <c r="CF579" s="18"/>
      <c r="CG579" s="18"/>
      <c r="CH579" s="18"/>
      <c r="CI579" s="18"/>
      <c r="CJ579" s="18"/>
      <c r="CK579" s="18"/>
      <c r="CL579" s="18"/>
      <c r="CM579" s="18"/>
      <c r="CN579" s="18"/>
      <c r="CO579" s="18"/>
      <c r="CP579" s="18"/>
      <c r="CQ579" s="18"/>
      <c r="CR579" s="18"/>
      <c r="CS579" s="18"/>
      <c r="CT579" s="18"/>
      <c r="CU579" s="18"/>
      <c r="CV579" s="18"/>
      <c r="CW579" s="18"/>
      <c r="CX579" s="18"/>
      <c r="CY579" s="18"/>
      <c r="CZ579" s="18"/>
      <c r="DA579" s="18"/>
      <c r="DB579" s="18"/>
      <c r="DC579" s="18"/>
      <c r="DD579" s="18"/>
      <c r="DE579" s="18"/>
      <c r="DF579" s="18"/>
      <c r="DG579" s="18"/>
      <c r="DH579" s="18"/>
      <c r="DI579" s="18"/>
      <c r="DJ579" s="18"/>
      <c r="DK579" s="18"/>
      <c r="DL579" s="18"/>
      <c r="DM579" s="18"/>
      <c r="DN579" s="18"/>
      <c r="DO579" s="18"/>
      <c r="DP579" s="55">
        <v>0</v>
      </c>
      <c r="DQ579" s="66">
        <v>0</v>
      </c>
      <c r="DR579" s="16">
        <v>1</v>
      </c>
      <c r="DS579" s="44">
        <f>PRODUCT(Таблица1[[#This Row],[РЕЙТИНГ НТЛ]:[РЕГ НТЛ]])</f>
        <v>0</v>
      </c>
      <c r="DT579" s="74">
        <f>SUM(Таблица1[[#This Row],[РЕЙТИНГ DPT]:[РЕЙТИНГ НТЛ]])</f>
        <v>0</v>
      </c>
    </row>
    <row r="580" spans="1:124" x14ac:dyDescent="0.25">
      <c r="A580" s="13">
        <v>77</v>
      </c>
      <c r="B580" s="14" t="s">
        <v>314</v>
      </c>
      <c r="C580" s="14" t="s">
        <v>156</v>
      </c>
      <c r="D580" s="14" t="s">
        <v>141</v>
      </c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 t="s">
        <v>174</v>
      </c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  <c r="BN580" s="14"/>
      <c r="BO580" s="14"/>
      <c r="BP580" s="14"/>
      <c r="BQ580" s="14"/>
      <c r="BR580" s="14"/>
      <c r="BS580" s="14"/>
      <c r="BT580" s="14"/>
      <c r="BU580" s="14"/>
      <c r="BV580" s="14"/>
      <c r="BW580" s="14"/>
      <c r="BX580" s="14"/>
      <c r="BY580" s="14"/>
      <c r="BZ580" s="14"/>
      <c r="CA580" s="14"/>
      <c r="CB580" s="14"/>
      <c r="CC580" s="14"/>
      <c r="CD580" s="14"/>
      <c r="CE580" s="14"/>
      <c r="CF580" s="14"/>
      <c r="CG580" s="14"/>
      <c r="CH580" s="14"/>
      <c r="CI580" s="14"/>
      <c r="CJ580" s="14"/>
      <c r="CK580" s="14"/>
      <c r="CL580" s="14"/>
      <c r="CM580" s="14"/>
      <c r="CN580" s="14"/>
      <c r="CO580" s="14"/>
      <c r="CP580" s="14"/>
      <c r="CQ580" s="14"/>
      <c r="CR580" s="14"/>
      <c r="CS580" s="14"/>
      <c r="CT580" s="14"/>
      <c r="CU580" s="14"/>
      <c r="CV580" s="14"/>
      <c r="CW580" s="14"/>
      <c r="CX580" s="14"/>
      <c r="CY580" s="14"/>
      <c r="CZ580" s="14"/>
      <c r="DA580" s="14"/>
      <c r="DB580" s="14"/>
      <c r="DC580" s="14"/>
      <c r="DD580" s="14"/>
      <c r="DE580" s="14"/>
      <c r="DF580" s="14"/>
      <c r="DG580" s="14"/>
      <c r="DH580" s="14"/>
      <c r="DI580" s="14"/>
      <c r="DJ580" s="14"/>
      <c r="DK580" s="14"/>
      <c r="DL580" s="14"/>
      <c r="DM580" s="14"/>
      <c r="DN580" s="14"/>
      <c r="DO580" s="14"/>
      <c r="DP580" s="55">
        <v>0</v>
      </c>
      <c r="DQ580" s="66">
        <v>0</v>
      </c>
      <c r="DR580" s="16">
        <v>0</v>
      </c>
      <c r="DS580" s="43">
        <f>PRODUCT(Таблица1[[#This Row],[РЕЙТИНГ НТЛ]:[РЕГ НТЛ]])</f>
        <v>0</v>
      </c>
      <c r="DT580" s="74">
        <f>SUM(Таблица1[[#This Row],[РЕЙТИНГ DPT]:[РЕЙТИНГ НТЛ]])</f>
        <v>0</v>
      </c>
    </row>
    <row r="581" spans="1:124" x14ac:dyDescent="0.25">
      <c r="A581" s="13">
        <v>75</v>
      </c>
      <c r="B581" s="14" t="s">
        <v>248</v>
      </c>
      <c r="C581" s="14" t="s">
        <v>116</v>
      </c>
      <c r="D581" s="14" t="s">
        <v>117</v>
      </c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 t="s">
        <v>175</v>
      </c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  <c r="BN581" s="14"/>
      <c r="BO581" s="14"/>
      <c r="BP581" s="14"/>
      <c r="BQ581" s="14"/>
      <c r="BR581" s="14"/>
      <c r="BS581" s="14"/>
      <c r="BT581" s="14"/>
      <c r="BU581" s="14"/>
      <c r="BV581" s="14"/>
      <c r="BW581" s="14"/>
      <c r="BX581" s="14"/>
      <c r="BY581" s="14"/>
      <c r="BZ581" s="14"/>
      <c r="CA581" s="14"/>
      <c r="CB581" s="14"/>
      <c r="CC581" s="14"/>
      <c r="CD581" s="14"/>
      <c r="CE581" s="14"/>
      <c r="CF581" s="14"/>
      <c r="CG581" s="14"/>
      <c r="CH581" s="14"/>
      <c r="CI581" s="14"/>
      <c r="CJ581" s="14"/>
      <c r="CK581" s="14"/>
      <c r="CL581" s="14"/>
      <c r="CM581" s="14"/>
      <c r="CN581" s="14"/>
      <c r="CO581" s="14"/>
      <c r="CP581" s="14"/>
      <c r="CQ581" s="14"/>
      <c r="CR581" s="14"/>
      <c r="CS581" s="14"/>
      <c r="CT581" s="14"/>
      <c r="CU581" s="14"/>
      <c r="CV581" s="14"/>
      <c r="CW581" s="14"/>
      <c r="CX581" s="14"/>
      <c r="CY581" s="14"/>
      <c r="CZ581" s="14"/>
      <c r="DA581" s="14"/>
      <c r="DB581" s="14"/>
      <c r="DC581" s="14"/>
      <c r="DD581" s="14"/>
      <c r="DE581" s="14"/>
      <c r="DF581" s="14"/>
      <c r="DG581" s="14"/>
      <c r="DH581" s="14"/>
      <c r="DI581" s="14"/>
      <c r="DJ581" s="14"/>
      <c r="DK581" s="14"/>
      <c r="DL581" s="14"/>
      <c r="DM581" s="14"/>
      <c r="DN581" s="14"/>
      <c r="DO581" s="14"/>
      <c r="DP581" s="55">
        <v>0</v>
      </c>
      <c r="DQ581" s="66">
        <v>0</v>
      </c>
      <c r="DR581" s="16">
        <v>0</v>
      </c>
      <c r="DS581" s="43">
        <f>PRODUCT(Таблица1[[#This Row],[РЕЙТИНГ НТЛ]:[РЕГ НТЛ]])</f>
        <v>0</v>
      </c>
      <c r="DT581" s="74">
        <f>SUM(Таблица1[[#This Row],[РЕЙТИНГ DPT]:[РЕЙТИНГ НТЛ]])</f>
        <v>0</v>
      </c>
    </row>
    <row r="582" spans="1:124" x14ac:dyDescent="0.25">
      <c r="A582" s="13">
        <v>239</v>
      </c>
      <c r="B582" s="14" t="s">
        <v>310</v>
      </c>
      <c r="C582" s="14" t="s">
        <v>156</v>
      </c>
      <c r="D582" s="14" t="s">
        <v>141</v>
      </c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 t="s">
        <v>175</v>
      </c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  <c r="BN582" s="14"/>
      <c r="BO582" s="14"/>
      <c r="BP582" s="14"/>
      <c r="BQ582" s="14"/>
      <c r="BR582" s="14"/>
      <c r="BS582" s="14"/>
      <c r="BT582" s="14"/>
      <c r="BU582" s="14"/>
      <c r="BV582" s="14"/>
      <c r="BW582" s="14"/>
      <c r="BX582" s="14"/>
      <c r="BY582" s="14"/>
      <c r="BZ582" s="14"/>
      <c r="CA582" s="14"/>
      <c r="CB582" s="14"/>
      <c r="CC582" s="14"/>
      <c r="CD582" s="14"/>
      <c r="CE582" s="14"/>
      <c r="CF582" s="14"/>
      <c r="CG582" s="14"/>
      <c r="CH582" s="14"/>
      <c r="CI582" s="14"/>
      <c r="CJ582" s="14"/>
      <c r="CK582" s="14"/>
      <c r="CL582" s="14"/>
      <c r="CM582" s="14"/>
      <c r="CN582" s="14"/>
      <c r="CO582" s="14"/>
      <c r="CP582" s="14"/>
      <c r="CQ582" s="14"/>
      <c r="CR582" s="14"/>
      <c r="CS582" s="14"/>
      <c r="CT582" s="14"/>
      <c r="CU582" s="14"/>
      <c r="CV582" s="14"/>
      <c r="CW582" s="14"/>
      <c r="CX582" s="14"/>
      <c r="CY582" s="14"/>
      <c r="CZ582" s="14"/>
      <c r="DA582" s="14"/>
      <c r="DB582" s="14"/>
      <c r="DC582" s="14"/>
      <c r="DD582" s="14"/>
      <c r="DE582" s="14"/>
      <c r="DF582" s="14"/>
      <c r="DG582" s="14"/>
      <c r="DH582" s="14"/>
      <c r="DI582" s="14"/>
      <c r="DJ582" s="14"/>
      <c r="DK582" s="14"/>
      <c r="DL582" s="14"/>
      <c r="DM582" s="14"/>
      <c r="DN582" s="14"/>
      <c r="DO582" s="14"/>
      <c r="DP582" s="55">
        <v>0</v>
      </c>
      <c r="DQ582" s="66">
        <v>0</v>
      </c>
      <c r="DR582" s="16">
        <v>0</v>
      </c>
      <c r="DS582" s="43">
        <f>PRODUCT(Таблица1[[#This Row],[РЕЙТИНГ НТЛ]:[РЕГ НТЛ]])</f>
        <v>0</v>
      </c>
      <c r="DT582" s="74">
        <f>SUM(Таблица1[[#This Row],[РЕЙТИНГ DPT]:[РЕЙТИНГ НТЛ]])</f>
        <v>0</v>
      </c>
    </row>
    <row r="583" spans="1:124" x14ac:dyDescent="0.25">
      <c r="A583" s="13">
        <v>73</v>
      </c>
      <c r="B583" s="14" t="s">
        <v>298</v>
      </c>
      <c r="C583" s="14" t="s">
        <v>127</v>
      </c>
      <c r="D583" s="14" t="s">
        <v>168</v>
      </c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 t="s">
        <v>172</v>
      </c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4"/>
      <c r="BO583" s="14"/>
      <c r="BP583" s="14"/>
      <c r="BQ583" s="14"/>
      <c r="BR583" s="14"/>
      <c r="BS583" s="14"/>
      <c r="BT583" s="14"/>
      <c r="BU583" s="14"/>
      <c r="BV583" s="14"/>
      <c r="BW583" s="14"/>
      <c r="BX583" s="14"/>
      <c r="BY583" s="14"/>
      <c r="BZ583" s="14"/>
      <c r="CA583" s="14"/>
      <c r="CB583" s="14"/>
      <c r="CC583" s="14"/>
      <c r="CD583" s="14"/>
      <c r="CE583" s="14"/>
      <c r="CF583" s="14"/>
      <c r="CG583" s="14"/>
      <c r="CH583" s="14"/>
      <c r="CI583" s="14"/>
      <c r="CJ583" s="14"/>
      <c r="CK583" s="14"/>
      <c r="CL583" s="14"/>
      <c r="CM583" s="14"/>
      <c r="CN583" s="14"/>
      <c r="CO583" s="14"/>
      <c r="CP583" s="14"/>
      <c r="CQ583" s="14"/>
      <c r="CR583" s="14"/>
      <c r="CS583" s="14"/>
      <c r="CT583" s="14"/>
      <c r="CU583" s="14"/>
      <c r="CV583" s="14"/>
      <c r="CW583" s="14"/>
      <c r="CX583" s="14"/>
      <c r="CY583" s="14"/>
      <c r="CZ583" s="14"/>
      <c r="DA583" s="14"/>
      <c r="DB583" s="14"/>
      <c r="DC583" s="14"/>
      <c r="DD583" s="14"/>
      <c r="DE583" s="14"/>
      <c r="DF583" s="14"/>
      <c r="DG583" s="14"/>
      <c r="DH583" s="14"/>
      <c r="DI583" s="14"/>
      <c r="DJ583" s="14"/>
      <c r="DK583" s="14"/>
      <c r="DL583" s="14"/>
      <c r="DM583" s="14"/>
      <c r="DN583" s="14"/>
      <c r="DO583" s="14"/>
      <c r="DP583" s="55">
        <v>0</v>
      </c>
      <c r="DQ583" s="49">
        <v>1</v>
      </c>
      <c r="DR583" s="16">
        <v>0</v>
      </c>
      <c r="DS583" s="43">
        <f>PRODUCT(Таблица1[[#This Row],[РЕЙТИНГ НТЛ]:[РЕГ НТЛ]])</f>
        <v>0</v>
      </c>
      <c r="DT583" s="74">
        <f>SUM(Таблица1[[#This Row],[РЕЙТИНГ DPT]:[РЕЙТИНГ НТЛ]])</f>
        <v>1</v>
      </c>
    </row>
    <row r="584" spans="1:124" x14ac:dyDescent="0.25">
      <c r="A584" s="13">
        <v>67</v>
      </c>
      <c r="B584" s="14" t="s">
        <v>294</v>
      </c>
      <c r="C584" s="14" t="s">
        <v>102</v>
      </c>
      <c r="D584" s="14" t="s">
        <v>103</v>
      </c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 t="s">
        <v>172</v>
      </c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  <c r="BO584" s="14"/>
      <c r="BP584" s="14"/>
      <c r="BQ584" s="14"/>
      <c r="BR584" s="14"/>
      <c r="BS584" s="14"/>
      <c r="BT584" s="14"/>
      <c r="BU584" s="14"/>
      <c r="BV584" s="14"/>
      <c r="BW584" s="14"/>
      <c r="BX584" s="14"/>
      <c r="BY584" s="14"/>
      <c r="BZ584" s="14"/>
      <c r="CA584" s="14"/>
      <c r="CB584" s="14"/>
      <c r="CC584" s="14"/>
      <c r="CD584" s="14"/>
      <c r="CE584" s="14"/>
      <c r="CF584" s="14"/>
      <c r="CG584" s="14"/>
      <c r="CH584" s="14"/>
      <c r="CI584" s="14"/>
      <c r="CJ584" s="14"/>
      <c r="CK584" s="14"/>
      <c r="CL584" s="14"/>
      <c r="CM584" s="14"/>
      <c r="CN584" s="14"/>
      <c r="CO584" s="14"/>
      <c r="CP584" s="14"/>
      <c r="CQ584" s="14"/>
      <c r="CR584" s="14"/>
      <c r="CS584" s="14"/>
      <c r="CT584" s="14"/>
      <c r="CU584" s="14"/>
      <c r="CV584" s="14"/>
      <c r="CW584" s="14"/>
      <c r="CX584" s="14"/>
      <c r="CY584" s="14"/>
      <c r="CZ584" s="14"/>
      <c r="DA584" s="14"/>
      <c r="DB584" s="14"/>
      <c r="DC584" s="14"/>
      <c r="DD584" s="14"/>
      <c r="DE584" s="14"/>
      <c r="DF584" s="14"/>
      <c r="DG584" s="14"/>
      <c r="DH584" s="14"/>
      <c r="DI584" s="14"/>
      <c r="DJ584" s="14"/>
      <c r="DK584" s="14"/>
      <c r="DL584" s="14"/>
      <c r="DM584" s="14"/>
      <c r="DN584" s="14"/>
      <c r="DO584" s="14"/>
      <c r="DP584" s="55">
        <v>0</v>
      </c>
      <c r="DQ584" s="49">
        <v>1</v>
      </c>
      <c r="DR584" s="31">
        <v>1</v>
      </c>
      <c r="DS584" s="43">
        <f>PRODUCT(Таблица1[[#This Row],[РЕЙТИНГ НТЛ]:[РЕГ НТЛ]])</f>
        <v>1</v>
      </c>
      <c r="DT584" s="74">
        <f>SUM(Таблица1[[#This Row],[РЕЙТИНГ DPT]:[РЕЙТИНГ НТЛ]])</f>
        <v>1</v>
      </c>
    </row>
    <row r="585" spans="1:124" x14ac:dyDescent="0.25">
      <c r="A585" s="13">
        <v>14</v>
      </c>
      <c r="B585" s="14" t="s">
        <v>264</v>
      </c>
      <c r="C585" s="14" t="s">
        <v>111</v>
      </c>
      <c r="D585" s="14" t="s">
        <v>112</v>
      </c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 t="s">
        <v>172</v>
      </c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  <c r="BN585" s="14"/>
      <c r="BO585" s="14"/>
      <c r="BP585" s="14"/>
      <c r="BQ585" s="14"/>
      <c r="BR585" s="14"/>
      <c r="BS585" s="14"/>
      <c r="BT585" s="14"/>
      <c r="BU585" s="14"/>
      <c r="BV585" s="14"/>
      <c r="BW585" s="14"/>
      <c r="BX585" s="14"/>
      <c r="BY585" s="14"/>
      <c r="BZ585" s="14"/>
      <c r="CA585" s="14"/>
      <c r="CB585" s="14"/>
      <c r="CC585" s="14"/>
      <c r="CD585" s="14"/>
      <c r="CE585" s="14"/>
      <c r="CF585" s="14"/>
      <c r="CG585" s="14"/>
      <c r="CH585" s="14"/>
      <c r="CI585" s="14"/>
      <c r="CJ585" s="14"/>
      <c r="CK585" s="14"/>
      <c r="CL585" s="14"/>
      <c r="CM585" s="14"/>
      <c r="CN585" s="14"/>
      <c r="CO585" s="14"/>
      <c r="CP585" s="14"/>
      <c r="CQ585" s="14"/>
      <c r="CR585" s="14"/>
      <c r="CS585" s="14"/>
      <c r="CT585" s="14"/>
      <c r="CU585" s="14"/>
      <c r="CV585" s="14"/>
      <c r="CW585" s="14"/>
      <c r="CX585" s="14"/>
      <c r="CY585" s="14"/>
      <c r="CZ585" s="14"/>
      <c r="DA585" s="14"/>
      <c r="DB585" s="14"/>
      <c r="DC585" s="14"/>
      <c r="DD585" s="14"/>
      <c r="DE585" s="14"/>
      <c r="DF585" s="14"/>
      <c r="DG585" s="14"/>
      <c r="DH585" s="14"/>
      <c r="DI585" s="14"/>
      <c r="DJ585" s="14"/>
      <c r="DK585" s="14"/>
      <c r="DL585" s="14"/>
      <c r="DM585" s="14"/>
      <c r="DN585" s="14"/>
      <c r="DO585" s="14"/>
      <c r="DP585" s="55">
        <v>0</v>
      </c>
      <c r="DQ585" s="49">
        <v>1</v>
      </c>
      <c r="DR585" s="31">
        <v>1</v>
      </c>
      <c r="DS585" s="43">
        <f>PRODUCT(Таблица1[[#This Row],[РЕЙТИНГ НТЛ]:[РЕГ НТЛ]])</f>
        <v>1</v>
      </c>
      <c r="DT585" s="74">
        <f>SUM(Таблица1[[#This Row],[РЕЙТИНГ DPT]:[РЕЙТИНГ НТЛ]])</f>
        <v>1</v>
      </c>
    </row>
    <row r="586" spans="1:124" x14ac:dyDescent="0.25">
      <c r="A586" s="21">
        <v>40</v>
      </c>
      <c r="B586" s="18" t="s">
        <v>280</v>
      </c>
      <c r="C586" s="14" t="s">
        <v>111</v>
      </c>
      <c r="D586" s="18" t="s">
        <v>112</v>
      </c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 t="s">
        <v>172</v>
      </c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  <c r="AP586" s="18"/>
      <c r="AQ586" s="18"/>
      <c r="AR586" s="18"/>
      <c r="AS586" s="18"/>
      <c r="AT586" s="18"/>
      <c r="AU586" s="18"/>
      <c r="AV586" s="18"/>
      <c r="AW586" s="18"/>
      <c r="AX586" s="18"/>
      <c r="AY586" s="18"/>
      <c r="AZ586" s="18"/>
      <c r="BA586" s="18"/>
      <c r="BB586" s="18"/>
      <c r="BC586" s="18"/>
      <c r="BD586" s="18"/>
      <c r="BE586" s="18"/>
      <c r="BF586" s="18"/>
      <c r="BG586" s="18"/>
      <c r="BH586" s="18"/>
      <c r="BI586" s="18"/>
      <c r="BJ586" s="18"/>
      <c r="BK586" s="18"/>
      <c r="BL586" s="18"/>
      <c r="BM586" s="18"/>
      <c r="BN586" s="18"/>
      <c r="BO586" s="18"/>
      <c r="BP586" s="18"/>
      <c r="BQ586" s="18"/>
      <c r="BR586" s="18"/>
      <c r="BS586" s="18"/>
      <c r="BT586" s="18"/>
      <c r="BU586" s="18"/>
      <c r="BV586" s="18"/>
      <c r="BW586" s="18"/>
      <c r="BX586" s="18"/>
      <c r="BY586" s="18"/>
      <c r="BZ586" s="18"/>
      <c r="CA586" s="18"/>
      <c r="CB586" s="18"/>
      <c r="CC586" s="18"/>
      <c r="CD586" s="18"/>
      <c r="CE586" s="18"/>
      <c r="CF586" s="18"/>
      <c r="CG586" s="18"/>
      <c r="CH586" s="18"/>
      <c r="CI586" s="18"/>
      <c r="CJ586" s="18"/>
      <c r="CK586" s="18"/>
      <c r="CL586" s="18"/>
      <c r="CM586" s="18"/>
      <c r="CN586" s="18"/>
      <c r="CO586" s="18"/>
      <c r="CP586" s="18"/>
      <c r="CQ586" s="18"/>
      <c r="CR586" s="18"/>
      <c r="CS586" s="18"/>
      <c r="CT586" s="18"/>
      <c r="CU586" s="18"/>
      <c r="CV586" s="18"/>
      <c r="CW586" s="18"/>
      <c r="CX586" s="18"/>
      <c r="CY586" s="18"/>
      <c r="CZ586" s="18"/>
      <c r="DA586" s="18"/>
      <c r="DB586" s="18"/>
      <c r="DC586" s="18"/>
      <c r="DD586" s="18"/>
      <c r="DE586" s="18"/>
      <c r="DF586" s="18"/>
      <c r="DG586" s="18"/>
      <c r="DH586" s="18"/>
      <c r="DI586" s="18"/>
      <c r="DJ586" s="18"/>
      <c r="DK586" s="18"/>
      <c r="DL586" s="18"/>
      <c r="DM586" s="18"/>
      <c r="DN586" s="18"/>
      <c r="DO586" s="18"/>
      <c r="DP586" s="55">
        <v>0</v>
      </c>
      <c r="DQ586" s="51">
        <v>1</v>
      </c>
      <c r="DR586" s="16">
        <v>1</v>
      </c>
      <c r="DS586" s="44">
        <f>PRODUCT(Таблица1[[#This Row],[РЕЙТИНГ НТЛ]:[РЕГ НТЛ]])</f>
        <v>1</v>
      </c>
      <c r="DT586" s="74">
        <f>SUM(Таблица1[[#This Row],[РЕЙТИНГ DPT]:[РЕЙТИНГ НТЛ]])</f>
        <v>1</v>
      </c>
    </row>
    <row r="587" spans="1:124" x14ac:dyDescent="0.25">
      <c r="A587" s="13">
        <v>43</v>
      </c>
      <c r="B587" s="14" t="s">
        <v>236</v>
      </c>
      <c r="C587" s="14" t="s">
        <v>104</v>
      </c>
      <c r="D587" s="14" t="s">
        <v>105</v>
      </c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 t="s">
        <v>172</v>
      </c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  <c r="BO587" s="14"/>
      <c r="BP587" s="14"/>
      <c r="BQ587" s="14"/>
      <c r="BR587" s="14"/>
      <c r="BS587" s="14"/>
      <c r="BT587" s="14"/>
      <c r="BU587" s="14"/>
      <c r="BV587" s="14"/>
      <c r="BW587" s="14"/>
      <c r="BX587" s="14"/>
      <c r="BY587" s="14"/>
      <c r="BZ587" s="14"/>
      <c r="CA587" s="14"/>
      <c r="CB587" s="14"/>
      <c r="CC587" s="14"/>
      <c r="CD587" s="14"/>
      <c r="CE587" s="14"/>
      <c r="CF587" s="14"/>
      <c r="CG587" s="14"/>
      <c r="CH587" s="14"/>
      <c r="CI587" s="14"/>
      <c r="CJ587" s="14"/>
      <c r="CK587" s="14"/>
      <c r="CL587" s="14"/>
      <c r="CM587" s="14"/>
      <c r="CN587" s="14"/>
      <c r="CO587" s="14"/>
      <c r="CP587" s="14"/>
      <c r="CQ587" s="14"/>
      <c r="CR587" s="14"/>
      <c r="CS587" s="14"/>
      <c r="CT587" s="14"/>
      <c r="CU587" s="14"/>
      <c r="CV587" s="14"/>
      <c r="CW587" s="14"/>
      <c r="CX587" s="14"/>
      <c r="CY587" s="14"/>
      <c r="CZ587" s="14"/>
      <c r="DA587" s="14"/>
      <c r="DB587" s="14"/>
      <c r="DC587" s="14"/>
      <c r="DD587" s="14"/>
      <c r="DE587" s="14"/>
      <c r="DF587" s="14"/>
      <c r="DG587" s="14"/>
      <c r="DH587" s="14"/>
      <c r="DI587" s="14"/>
      <c r="DJ587" s="14"/>
      <c r="DK587" s="14"/>
      <c r="DL587" s="14"/>
      <c r="DM587" s="14"/>
      <c r="DN587" s="14"/>
      <c r="DO587" s="14"/>
      <c r="DP587" s="55">
        <v>0</v>
      </c>
      <c r="DQ587" s="49">
        <v>1</v>
      </c>
      <c r="DR587" s="16">
        <v>1</v>
      </c>
      <c r="DS587" s="43">
        <f>PRODUCT(Таблица1[[#This Row],[РЕЙТИНГ НТЛ]:[РЕГ НТЛ]])</f>
        <v>1</v>
      </c>
      <c r="DT587" s="74">
        <f>SUM(Таблица1[[#This Row],[РЕЙТИНГ DPT]:[РЕЙТИНГ НТЛ]])</f>
        <v>1</v>
      </c>
    </row>
    <row r="588" spans="1:124" x14ac:dyDescent="0.25">
      <c r="A588" s="13">
        <v>48</v>
      </c>
      <c r="B588" s="14" t="s">
        <v>238</v>
      </c>
      <c r="C588" s="14" t="s">
        <v>104</v>
      </c>
      <c r="D588" s="14" t="s">
        <v>105</v>
      </c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>
        <v>1</v>
      </c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  <c r="BN588" s="14"/>
      <c r="BO588" s="14"/>
      <c r="BP588" s="14"/>
      <c r="BQ588" s="14"/>
      <c r="BR588" s="14"/>
      <c r="BS588" s="14"/>
      <c r="BT588" s="14"/>
      <c r="BU588" s="14"/>
      <c r="BV588" s="14"/>
      <c r="BW588" s="14"/>
      <c r="BX588" s="14"/>
      <c r="BY588" s="14"/>
      <c r="BZ588" s="14"/>
      <c r="CA588" s="14"/>
      <c r="CB588" s="14"/>
      <c r="CC588" s="14"/>
      <c r="CD588" s="14"/>
      <c r="CE588" s="14"/>
      <c r="CF588" s="14"/>
      <c r="CG588" s="14"/>
      <c r="CH588" s="14"/>
      <c r="CI588" s="14"/>
      <c r="CJ588" s="14"/>
      <c r="CK588" s="14"/>
      <c r="CL588" s="14"/>
      <c r="CM588" s="14"/>
      <c r="CN588" s="14"/>
      <c r="CO588" s="14"/>
      <c r="CP588" s="14"/>
      <c r="CQ588" s="14"/>
      <c r="CR588" s="14"/>
      <c r="CS588" s="14"/>
      <c r="CT588" s="14"/>
      <c r="CU588" s="14"/>
      <c r="CV588" s="14"/>
      <c r="CW588" s="14"/>
      <c r="CX588" s="14"/>
      <c r="CY588" s="14"/>
      <c r="CZ588" s="14"/>
      <c r="DA588" s="14"/>
      <c r="DB588" s="14"/>
      <c r="DC588" s="14"/>
      <c r="DD588" s="14"/>
      <c r="DE588" s="14"/>
      <c r="DF588" s="14"/>
      <c r="DG588" s="14"/>
      <c r="DH588" s="14"/>
      <c r="DI588" s="14"/>
      <c r="DJ588" s="14"/>
      <c r="DK588" s="14"/>
      <c r="DL588" s="14"/>
      <c r="DM588" s="14"/>
      <c r="DN588" s="14"/>
      <c r="DO588" s="14"/>
      <c r="DP588" s="55">
        <v>0</v>
      </c>
      <c r="DQ588" s="49">
        <v>6</v>
      </c>
      <c r="DR588" s="16">
        <v>1</v>
      </c>
      <c r="DS588" s="43">
        <f>PRODUCT(Таблица1[[#This Row],[РЕЙТИНГ НТЛ]:[РЕГ НТЛ]])</f>
        <v>6</v>
      </c>
      <c r="DT588" s="74">
        <f>SUM(Таблица1[[#This Row],[РЕЙТИНГ DPT]:[РЕЙТИНГ НТЛ]])</f>
        <v>6</v>
      </c>
    </row>
    <row r="589" spans="1:124" x14ac:dyDescent="0.25">
      <c r="A589" s="13">
        <v>6</v>
      </c>
      <c r="B589" s="14" t="s">
        <v>239</v>
      </c>
      <c r="C589" s="14" t="s">
        <v>102</v>
      </c>
      <c r="D589" s="14" t="s">
        <v>103</v>
      </c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>
        <v>2</v>
      </c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  <c r="BN589" s="14"/>
      <c r="BO589" s="14"/>
      <c r="BP589" s="14"/>
      <c r="BQ589" s="14"/>
      <c r="BR589" s="14"/>
      <c r="BS589" s="14"/>
      <c r="BT589" s="14"/>
      <c r="BU589" s="14"/>
      <c r="BV589" s="14"/>
      <c r="BW589" s="14"/>
      <c r="BX589" s="14"/>
      <c r="BY589" s="14"/>
      <c r="BZ589" s="14"/>
      <c r="CA589" s="14"/>
      <c r="CB589" s="14"/>
      <c r="CC589" s="14"/>
      <c r="CD589" s="14"/>
      <c r="CE589" s="14"/>
      <c r="CF589" s="14"/>
      <c r="CG589" s="14"/>
      <c r="CH589" s="14"/>
      <c r="CI589" s="14"/>
      <c r="CJ589" s="14"/>
      <c r="CK589" s="14"/>
      <c r="CL589" s="14"/>
      <c r="CM589" s="14"/>
      <c r="CN589" s="14"/>
      <c r="CO589" s="14"/>
      <c r="CP589" s="14"/>
      <c r="CQ589" s="14"/>
      <c r="CR589" s="14"/>
      <c r="CS589" s="14"/>
      <c r="CT589" s="14"/>
      <c r="CU589" s="14"/>
      <c r="CV589" s="14"/>
      <c r="CW589" s="14"/>
      <c r="CX589" s="14"/>
      <c r="CY589" s="14"/>
      <c r="CZ589" s="14"/>
      <c r="DA589" s="14"/>
      <c r="DB589" s="14"/>
      <c r="DC589" s="14"/>
      <c r="DD589" s="14"/>
      <c r="DE589" s="14"/>
      <c r="DF589" s="14"/>
      <c r="DG589" s="14"/>
      <c r="DH589" s="14"/>
      <c r="DI589" s="14"/>
      <c r="DJ589" s="14"/>
      <c r="DK589" s="14"/>
      <c r="DL589" s="14"/>
      <c r="DM589" s="14"/>
      <c r="DN589" s="14"/>
      <c r="DO589" s="14"/>
      <c r="DP589" s="55">
        <v>0</v>
      </c>
      <c r="DQ589" s="49">
        <v>4</v>
      </c>
      <c r="DR589" s="16">
        <v>1</v>
      </c>
      <c r="DS589" s="43">
        <f>PRODUCT(Таблица1[[#This Row],[РЕЙТИНГ НТЛ]:[РЕГ НТЛ]])</f>
        <v>4</v>
      </c>
      <c r="DT589" s="74">
        <f>SUM(Таблица1[[#This Row],[РЕЙТИНГ DPT]:[РЕЙТИНГ НТЛ]])</f>
        <v>4</v>
      </c>
    </row>
    <row r="590" spans="1:124" x14ac:dyDescent="0.25">
      <c r="A590" s="13">
        <v>3</v>
      </c>
      <c r="B590" s="14" t="s">
        <v>244</v>
      </c>
      <c r="C590" s="14" t="s">
        <v>153</v>
      </c>
      <c r="D590" s="14" t="s">
        <v>145</v>
      </c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>
        <v>3</v>
      </c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  <c r="BM590" s="14"/>
      <c r="BN590" s="14"/>
      <c r="BO590" s="14"/>
      <c r="BP590" s="14"/>
      <c r="BQ590" s="14"/>
      <c r="BR590" s="14"/>
      <c r="BS590" s="14"/>
      <c r="BT590" s="14"/>
      <c r="BU590" s="14"/>
      <c r="BV590" s="14"/>
      <c r="BW590" s="14"/>
      <c r="BX590" s="14"/>
      <c r="BY590" s="14"/>
      <c r="BZ590" s="14"/>
      <c r="CA590" s="14"/>
      <c r="CB590" s="14"/>
      <c r="CC590" s="14"/>
      <c r="CD590" s="14"/>
      <c r="CE590" s="14"/>
      <c r="CF590" s="14"/>
      <c r="CG590" s="14"/>
      <c r="CH590" s="14"/>
      <c r="CI590" s="14"/>
      <c r="CJ590" s="14"/>
      <c r="CK590" s="14"/>
      <c r="CL590" s="14"/>
      <c r="CM590" s="14"/>
      <c r="CN590" s="14"/>
      <c r="CO590" s="14"/>
      <c r="CP590" s="14"/>
      <c r="CQ590" s="14"/>
      <c r="CR590" s="14"/>
      <c r="CS590" s="14"/>
      <c r="CT590" s="14"/>
      <c r="CU590" s="14"/>
      <c r="CV590" s="14"/>
      <c r="CW590" s="14"/>
      <c r="CX590" s="14"/>
      <c r="CY590" s="14"/>
      <c r="CZ590" s="14"/>
      <c r="DA590" s="14"/>
      <c r="DB590" s="14"/>
      <c r="DC590" s="14"/>
      <c r="DD590" s="14"/>
      <c r="DE590" s="14"/>
      <c r="DF590" s="14"/>
      <c r="DG590" s="14"/>
      <c r="DH590" s="14"/>
      <c r="DI590" s="14"/>
      <c r="DJ590" s="14"/>
      <c r="DK590" s="14"/>
      <c r="DL590" s="14"/>
      <c r="DM590" s="14"/>
      <c r="DN590" s="14"/>
      <c r="DO590" s="14"/>
      <c r="DP590" s="55">
        <v>0</v>
      </c>
      <c r="DQ590" s="49">
        <v>4</v>
      </c>
      <c r="DR590" s="16">
        <v>0</v>
      </c>
      <c r="DS590" s="43">
        <f>PRODUCT(Таблица1[[#This Row],[РЕЙТИНГ НТЛ]:[РЕГ НТЛ]])</f>
        <v>0</v>
      </c>
      <c r="DT590" s="74">
        <f>SUM(Таблица1[[#This Row],[РЕЙТИНГ DPT]:[РЕЙТИНГ НТЛ]])</f>
        <v>4</v>
      </c>
    </row>
    <row r="591" spans="1:124" x14ac:dyDescent="0.25">
      <c r="A591" s="13">
        <v>4</v>
      </c>
      <c r="B591" s="14" t="s">
        <v>254</v>
      </c>
      <c r="C591" s="14" t="s">
        <v>153</v>
      </c>
      <c r="D591" s="14" t="s">
        <v>145</v>
      </c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>
        <v>4</v>
      </c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  <c r="BN591" s="14"/>
      <c r="BO591" s="14"/>
      <c r="BP591" s="14"/>
      <c r="BQ591" s="14"/>
      <c r="BR591" s="14"/>
      <c r="BS591" s="14"/>
      <c r="BT591" s="14"/>
      <c r="BU591" s="14"/>
      <c r="BV591" s="14"/>
      <c r="BW591" s="14"/>
      <c r="BX591" s="14"/>
      <c r="BY591" s="14"/>
      <c r="BZ591" s="14"/>
      <c r="CA591" s="14"/>
      <c r="CB591" s="14"/>
      <c r="CC591" s="14"/>
      <c r="CD591" s="14"/>
      <c r="CE591" s="14"/>
      <c r="CF591" s="14"/>
      <c r="CG591" s="14"/>
      <c r="CH591" s="14"/>
      <c r="CI591" s="14"/>
      <c r="CJ591" s="14"/>
      <c r="CK591" s="14"/>
      <c r="CL591" s="14"/>
      <c r="CM591" s="14"/>
      <c r="CN591" s="14"/>
      <c r="CO591" s="14"/>
      <c r="CP591" s="14"/>
      <c r="CQ591" s="14"/>
      <c r="CR591" s="14"/>
      <c r="CS591" s="14"/>
      <c r="CT591" s="14"/>
      <c r="CU591" s="14"/>
      <c r="CV591" s="14"/>
      <c r="CW591" s="14"/>
      <c r="CX591" s="14"/>
      <c r="CY591" s="14"/>
      <c r="CZ591" s="14"/>
      <c r="DA591" s="14"/>
      <c r="DB591" s="14"/>
      <c r="DC591" s="14"/>
      <c r="DD591" s="14"/>
      <c r="DE591" s="14"/>
      <c r="DF591" s="14"/>
      <c r="DG591" s="14"/>
      <c r="DH591" s="14"/>
      <c r="DI591" s="14"/>
      <c r="DJ591" s="14"/>
      <c r="DK591" s="14"/>
      <c r="DL591" s="14"/>
      <c r="DM591" s="14"/>
      <c r="DN591" s="14"/>
      <c r="DO591" s="14"/>
      <c r="DP591" s="55">
        <v>0</v>
      </c>
      <c r="DQ591" s="49">
        <v>2</v>
      </c>
      <c r="DR591" s="16">
        <v>0</v>
      </c>
      <c r="DS591" s="43">
        <f>PRODUCT(Таблица1[[#This Row],[РЕЙТИНГ НТЛ]:[РЕГ НТЛ]])</f>
        <v>0</v>
      </c>
      <c r="DT591" s="74">
        <f>SUM(Таблица1[[#This Row],[РЕЙТИНГ DPT]:[РЕЙТИНГ НТЛ]])</f>
        <v>2</v>
      </c>
    </row>
    <row r="592" spans="1:124" x14ac:dyDescent="0.25">
      <c r="A592" s="21">
        <v>11</v>
      </c>
      <c r="B592" s="18" t="s">
        <v>229</v>
      </c>
      <c r="C592" s="14" t="s">
        <v>156</v>
      </c>
      <c r="D592" s="18" t="s">
        <v>141</v>
      </c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>
        <v>5</v>
      </c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  <c r="AP592" s="18"/>
      <c r="AQ592" s="18"/>
      <c r="AR592" s="18"/>
      <c r="AS592" s="18"/>
      <c r="AT592" s="18"/>
      <c r="AU592" s="18"/>
      <c r="AV592" s="18"/>
      <c r="AW592" s="18"/>
      <c r="AX592" s="18"/>
      <c r="AY592" s="18"/>
      <c r="AZ592" s="18"/>
      <c r="BA592" s="18"/>
      <c r="BB592" s="18"/>
      <c r="BC592" s="18"/>
      <c r="BD592" s="18"/>
      <c r="BE592" s="18"/>
      <c r="BF592" s="18"/>
      <c r="BG592" s="18"/>
      <c r="BH592" s="18"/>
      <c r="BI592" s="18"/>
      <c r="BJ592" s="18"/>
      <c r="BK592" s="18"/>
      <c r="BL592" s="18"/>
      <c r="BM592" s="18"/>
      <c r="BN592" s="18"/>
      <c r="BO592" s="18"/>
      <c r="BP592" s="18"/>
      <c r="BQ592" s="18"/>
      <c r="BR592" s="18"/>
      <c r="BS592" s="18"/>
      <c r="BT592" s="18"/>
      <c r="BU592" s="18"/>
      <c r="BV592" s="18"/>
      <c r="BW592" s="18"/>
      <c r="BX592" s="18"/>
      <c r="BY592" s="18"/>
      <c r="BZ592" s="18"/>
      <c r="CA592" s="18"/>
      <c r="CB592" s="18"/>
      <c r="CC592" s="18"/>
      <c r="CD592" s="18"/>
      <c r="CE592" s="18"/>
      <c r="CF592" s="18"/>
      <c r="CG592" s="18"/>
      <c r="CH592" s="18"/>
      <c r="CI592" s="18"/>
      <c r="CJ592" s="18"/>
      <c r="CK592" s="18"/>
      <c r="CL592" s="18"/>
      <c r="CM592" s="18"/>
      <c r="CN592" s="18"/>
      <c r="CO592" s="18"/>
      <c r="CP592" s="18"/>
      <c r="CQ592" s="18"/>
      <c r="CR592" s="18"/>
      <c r="CS592" s="18"/>
      <c r="CT592" s="18"/>
      <c r="CU592" s="18"/>
      <c r="CV592" s="18"/>
      <c r="CW592" s="18"/>
      <c r="CX592" s="18"/>
      <c r="CY592" s="18"/>
      <c r="CZ592" s="18"/>
      <c r="DA592" s="18"/>
      <c r="DB592" s="18"/>
      <c r="DC592" s="18"/>
      <c r="DD592" s="18"/>
      <c r="DE592" s="18"/>
      <c r="DF592" s="18"/>
      <c r="DG592" s="18"/>
      <c r="DH592" s="18"/>
      <c r="DI592" s="18"/>
      <c r="DJ592" s="18"/>
      <c r="DK592" s="18"/>
      <c r="DL592" s="18"/>
      <c r="DM592" s="18"/>
      <c r="DN592" s="18"/>
      <c r="DO592" s="18"/>
      <c r="DP592" s="55">
        <v>0</v>
      </c>
      <c r="DQ592" s="51">
        <v>2</v>
      </c>
      <c r="DR592" s="16">
        <v>0</v>
      </c>
      <c r="DS592" s="44">
        <f>PRODUCT(Таблица1[[#This Row],[РЕЙТИНГ НТЛ]:[РЕГ НТЛ]])</f>
        <v>0</v>
      </c>
      <c r="DT592" s="74">
        <f>SUM(Таблица1[[#This Row],[РЕЙТИНГ DPT]:[РЕЙТИНГ НТЛ]])</f>
        <v>2</v>
      </c>
    </row>
    <row r="593" spans="1:124" x14ac:dyDescent="0.25">
      <c r="A593" s="13">
        <v>55</v>
      </c>
      <c r="B593" s="14" t="s">
        <v>257</v>
      </c>
      <c r="C593" s="14" t="s">
        <v>159</v>
      </c>
      <c r="D593" s="14" t="s">
        <v>170</v>
      </c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>
        <v>6</v>
      </c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  <c r="BN593" s="14"/>
      <c r="BO593" s="14"/>
      <c r="BP593" s="14"/>
      <c r="BQ593" s="14"/>
      <c r="BR593" s="14"/>
      <c r="BS593" s="14"/>
      <c r="BT593" s="14"/>
      <c r="BU593" s="14"/>
      <c r="BV593" s="14"/>
      <c r="BW593" s="14"/>
      <c r="BX593" s="14"/>
      <c r="BY593" s="14"/>
      <c r="BZ593" s="14"/>
      <c r="CA593" s="14"/>
      <c r="CB593" s="14"/>
      <c r="CC593" s="14"/>
      <c r="CD593" s="14"/>
      <c r="CE593" s="14"/>
      <c r="CF593" s="14"/>
      <c r="CG593" s="14"/>
      <c r="CH593" s="14"/>
      <c r="CI593" s="14"/>
      <c r="CJ593" s="14"/>
      <c r="CK593" s="14"/>
      <c r="CL593" s="14"/>
      <c r="CM593" s="14"/>
      <c r="CN593" s="14"/>
      <c r="CO593" s="14"/>
      <c r="CP593" s="14"/>
      <c r="CQ593" s="14"/>
      <c r="CR593" s="14"/>
      <c r="CS593" s="14"/>
      <c r="CT593" s="14"/>
      <c r="CU593" s="14"/>
      <c r="CV593" s="14"/>
      <c r="CW593" s="14"/>
      <c r="CX593" s="14"/>
      <c r="CY593" s="14"/>
      <c r="CZ593" s="14"/>
      <c r="DA593" s="14"/>
      <c r="DB593" s="14"/>
      <c r="DC593" s="14"/>
      <c r="DD593" s="14"/>
      <c r="DE593" s="14"/>
      <c r="DF593" s="14"/>
      <c r="DG593" s="14"/>
      <c r="DH593" s="14"/>
      <c r="DI593" s="14"/>
      <c r="DJ593" s="14"/>
      <c r="DK593" s="14"/>
      <c r="DL593" s="14"/>
      <c r="DM593" s="14"/>
      <c r="DN593" s="14"/>
      <c r="DO593" s="14"/>
      <c r="DP593" s="55">
        <v>0</v>
      </c>
      <c r="DQ593" s="49">
        <v>2</v>
      </c>
      <c r="DR593" s="16">
        <v>0</v>
      </c>
      <c r="DS593" s="43">
        <f>PRODUCT(Таблица1[[#This Row],[РЕЙТИНГ НТЛ]:[РЕГ НТЛ]])</f>
        <v>0</v>
      </c>
      <c r="DT593" s="74">
        <f>SUM(Таблица1[[#This Row],[РЕЙТИНГ DPT]:[РЕЙТИНГ НТЛ]])</f>
        <v>2</v>
      </c>
    </row>
    <row r="594" spans="1:124" x14ac:dyDescent="0.25">
      <c r="A594" s="13">
        <v>48</v>
      </c>
      <c r="B594" s="14" t="s">
        <v>238</v>
      </c>
      <c r="C594" s="14" t="s">
        <v>104</v>
      </c>
      <c r="D594" s="14" t="s">
        <v>105</v>
      </c>
      <c r="E594" s="14"/>
      <c r="F594" s="14"/>
      <c r="G594" s="14"/>
      <c r="H594" s="14"/>
      <c r="I594" s="14"/>
      <c r="J594" s="14">
        <v>1</v>
      </c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  <c r="BN594" s="14"/>
      <c r="BO594" s="14"/>
      <c r="BP594" s="14"/>
      <c r="BQ594" s="14"/>
      <c r="BR594" s="14"/>
      <c r="BS594" s="14"/>
      <c r="BT594" s="14"/>
      <c r="BU594" s="14"/>
      <c r="BV594" s="14"/>
      <c r="BW594" s="14"/>
      <c r="BX594" s="14"/>
      <c r="BY594" s="14"/>
      <c r="BZ594" s="14"/>
      <c r="CA594" s="14"/>
      <c r="CB594" s="14"/>
      <c r="CC594" s="14"/>
      <c r="CD594" s="14"/>
      <c r="CE594" s="14"/>
      <c r="CF594" s="14"/>
      <c r="CG594" s="14"/>
      <c r="CH594" s="14"/>
      <c r="CI594" s="14"/>
      <c r="CJ594" s="14"/>
      <c r="CK594" s="14"/>
      <c r="CL594" s="14"/>
      <c r="CM594" s="14"/>
      <c r="CN594" s="14"/>
      <c r="CO594" s="14"/>
      <c r="CP594" s="14"/>
      <c r="CQ594" s="14"/>
      <c r="CR594" s="14"/>
      <c r="CS594" s="14"/>
      <c r="CT594" s="14"/>
      <c r="CU594" s="14"/>
      <c r="CV594" s="14"/>
      <c r="CW594" s="14"/>
      <c r="CX594" s="14"/>
      <c r="CY594" s="14"/>
      <c r="CZ594" s="14"/>
      <c r="DA594" s="14"/>
      <c r="DB594" s="14"/>
      <c r="DC594" s="14"/>
      <c r="DD594" s="14"/>
      <c r="DE594" s="14"/>
      <c r="DF594" s="14"/>
      <c r="DG594" s="14"/>
      <c r="DH594" s="14"/>
      <c r="DI594" s="14"/>
      <c r="DJ594" s="14"/>
      <c r="DK594" s="14"/>
      <c r="DL594" s="14"/>
      <c r="DM594" s="14"/>
      <c r="DN594" s="14"/>
      <c r="DO594" s="14"/>
      <c r="DP594" s="57">
        <v>3</v>
      </c>
      <c r="DQ594" s="66">
        <v>0</v>
      </c>
      <c r="DR594" s="16">
        <v>1</v>
      </c>
      <c r="DS594" s="16">
        <f>PRODUCT(Таблица1[[#This Row],[РЕЙТИНГ НТЛ]:[РЕГ НТЛ]])</f>
        <v>0</v>
      </c>
      <c r="DT594" s="70">
        <f>SUM(Таблица1[[#This Row],[РЕЙТИНГ DPT]:[РЕЙТИНГ НТЛ]])</f>
        <v>3</v>
      </c>
    </row>
    <row r="595" spans="1:124" x14ac:dyDescent="0.25">
      <c r="A595" s="13">
        <v>6</v>
      </c>
      <c r="B595" s="14" t="s">
        <v>239</v>
      </c>
      <c r="C595" s="14" t="s">
        <v>102</v>
      </c>
      <c r="D595" s="14" t="s">
        <v>103</v>
      </c>
      <c r="E595" s="14"/>
      <c r="F595" s="14"/>
      <c r="G595" s="14"/>
      <c r="H595" s="14"/>
      <c r="I595" s="14"/>
      <c r="J595" s="14">
        <v>2</v>
      </c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  <c r="BN595" s="14"/>
      <c r="BO595" s="14"/>
      <c r="BP595" s="14"/>
      <c r="BQ595" s="14"/>
      <c r="BR595" s="14"/>
      <c r="BS595" s="14"/>
      <c r="BT595" s="14"/>
      <c r="BU595" s="14"/>
      <c r="BV595" s="14"/>
      <c r="BW595" s="14"/>
      <c r="BX595" s="14"/>
      <c r="BY595" s="14"/>
      <c r="BZ595" s="14"/>
      <c r="CA595" s="14"/>
      <c r="CB595" s="14"/>
      <c r="CC595" s="14"/>
      <c r="CD595" s="14"/>
      <c r="CE595" s="14"/>
      <c r="CF595" s="14"/>
      <c r="CG595" s="14"/>
      <c r="CH595" s="14"/>
      <c r="CI595" s="14"/>
      <c r="CJ595" s="14"/>
      <c r="CK595" s="14"/>
      <c r="CL595" s="14"/>
      <c r="CM595" s="14"/>
      <c r="CN595" s="14"/>
      <c r="CO595" s="14"/>
      <c r="CP595" s="14"/>
      <c r="CQ595" s="14"/>
      <c r="CR595" s="14"/>
      <c r="CS595" s="14"/>
      <c r="CT595" s="14"/>
      <c r="CU595" s="14"/>
      <c r="CV595" s="14"/>
      <c r="CW595" s="14"/>
      <c r="CX595" s="14"/>
      <c r="CY595" s="14"/>
      <c r="CZ595" s="14"/>
      <c r="DA595" s="14"/>
      <c r="DB595" s="14"/>
      <c r="DC595" s="14"/>
      <c r="DD595" s="14"/>
      <c r="DE595" s="14"/>
      <c r="DF595" s="14"/>
      <c r="DG595" s="14"/>
      <c r="DH595" s="14"/>
      <c r="DI595" s="14"/>
      <c r="DJ595" s="14"/>
      <c r="DK595" s="14"/>
      <c r="DL595" s="14"/>
      <c r="DM595" s="14"/>
      <c r="DN595" s="14"/>
      <c r="DO595" s="14"/>
      <c r="DP595" s="57">
        <v>2</v>
      </c>
      <c r="DQ595" s="66">
        <v>0</v>
      </c>
      <c r="DR595" s="16">
        <v>1</v>
      </c>
      <c r="DS595" s="16">
        <f>PRODUCT(Таблица1[[#This Row],[РЕЙТИНГ НТЛ]:[РЕГ НТЛ]])</f>
        <v>0</v>
      </c>
      <c r="DT595" s="70">
        <f>SUM(Таблица1[[#This Row],[РЕЙТИНГ DPT]:[РЕЙТИНГ НТЛ]])</f>
        <v>2</v>
      </c>
    </row>
    <row r="596" spans="1:124" x14ac:dyDescent="0.25">
      <c r="A596" s="13">
        <v>46</v>
      </c>
      <c r="B596" s="14" t="s">
        <v>251</v>
      </c>
      <c r="C596" s="14" t="s">
        <v>102</v>
      </c>
      <c r="D596" s="14" t="s">
        <v>103</v>
      </c>
      <c r="E596" s="14"/>
      <c r="F596" s="14"/>
      <c r="G596" s="14"/>
      <c r="H596" s="14"/>
      <c r="I596" s="14"/>
      <c r="J596" s="14">
        <v>3</v>
      </c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  <c r="BN596" s="14"/>
      <c r="BO596" s="14"/>
      <c r="BP596" s="14"/>
      <c r="BQ596" s="14"/>
      <c r="BR596" s="14"/>
      <c r="BS596" s="14"/>
      <c r="BT596" s="14"/>
      <c r="BU596" s="14"/>
      <c r="BV596" s="14"/>
      <c r="BW596" s="14"/>
      <c r="BX596" s="14"/>
      <c r="BY596" s="14"/>
      <c r="BZ596" s="14"/>
      <c r="CA596" s="14"/>
      <c r="CB596" s="14"/>
      <c r="CC596" s="14"/>
      <c r="CD596" s="14"/>
      <c r="CE596" s="14"/>
      <c r="CF596" s="14"/>
      <c r="CG596" s="14"/>
      <c r="CH596" s="14"/>
      <c r="CI596" s="14"/>
      <c r="CJ596" s="14"/>
      <c r="CK596" s="14"/>
      <c r="CL596" s="14"/>
      <c r="CM596" s="14"/>
      <c r="CN596" s="14"/>
      <c r="CO596" s="14"/>
      <c r="CP596" s="14"/>
      <c r="CQ596" s="14"/>
      <c r="CR596" s="14"/>
      <c r="CS596" s="14"/>
      <c r="CT596" s="14"/>
      <c r="CU596" s="14"/>
      <c r="CV596" s="14"/>
      <c r="CW596" s="14"/>
      <c r="CX596" s="14"/>
      <c r="CY596" s="14"/>
      <c r="CZ596" s="14"/>
      <c r="DA596" s="14"/>
      <c r="DB596" s="14"/>
      <c r="DC596" s="14"/>
      <c r="DD596" s="14"/>
      <c r="DE596" s="14"/>
      <c r="DF596" s="14"/>
      <c r="DG596" s="14"/>
      <c r="DH596" s="14"/>
      <c r="DI596" s="14"/>
      <c r="DJ596" s="14"/>
      <c r="DK596" s="14"/>
      <c r="DL596" s="14"/>
      <c r="DM596" s="14"/>
      <c r="DN596" s="14"/>
      <c r="DO596" s="14"/>
      <c r="DP596" s="57">
        <v>2</v>
      </c>
      <c r="DQ596" s="66">
        <v>0</v>
      </c>
      <c r="DR596" s="16">
        <v>1</v>
      </c>
      <c r="DS596" s="16">
        <f>PRODUCT(Таблица1[[#This Row],[РЕЙТИНГ НТЛ]:[РЕГ НТЛ]])</f>
        <v>0</v>
      </c>
      <c r="DT596" s="70">
        <f>SUM(Таблица1[[#This Row],[РЕЙТИНГ DPT]:[РЕЙТИНГ НТЛ]])</f>
        <v>2</v>
      </c>
    </row>
    <row r="597" spans="1:124" x14ac:dyDescent="0.25">
      <c r="A597" s="13">
        <v>8</v>
      </c>
      <c r="B597" s="14" t="s">
        <v>241</v>
      </c>
      <c r="C597" s="14" t="s">
        <v>106</v>
      </c>
      <c r="D597" s="14" t="s">
        <v>108</v>
      </c>
      <c r="E597" s="14"/>
      <c r="F597" s="14"/>
      <c r="G597" s="14"/>
      <c r="H597" s="14"/>
      <c r="I597" s="14"/>
      <c r="J597" s="14">
        <v>4</v>
      </c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  <c r="BN597" s="14"/>
      <c r="BO597" s="14"/>
      <c r="BP597" s="14"/>
      <c r="BQ597" s="14"/>
      <c r="BR597" s="14"/>
      <c r="BS597" s="14"/>
      <c r="BT597" s="14"/>
      <c r="BU597" s="14"/>
      <c r="BV597" s="14"/>
      <c r="BW597" s="14"/>
      <c r="BX597" s="14"/>
      <c r="BY597" s="14"/>
      <c r="BZ597" s="14"/>
      <c r="CA597" s="14"/>
      <c r="CB597" s="14"/>
      <c r="CC597" s="14"/>
      <c r="CD597" s="14"/>
      <c r="CE597" s="14"/>
      <c r="CF597" s="14"/>
      <c r="CG597" s="14"/>
      <c r="CH597" s="14"/>
      <c r="CI597" s="14"/>
      <c r="CJ597" s="14"/>
      <c r="CK597" s="14"/>
      <c r="CL597" s="14"/>
      <c r="CM597" s="14"/>
      <c r="CN597" s="14"/>
      <c r="CO597" s="14"/>
      <c r="CP597" s="14"/>
      <c r="CQ597" s="14"/>
      <c r="CR597" s="14"/>
      <c r="CS597" s="14"/>
      <c r="CT597" s="14"/>
      <c r="CU597" s="14"/>
      <c r="CV597" s="14"/>
      <c r="CW597" s="14"/>
      <c r="CX597" s="14"/>
      <c r="CY597" s="14"/>
      <c r="CZ597" s="14"/>
      <c r="DA597" s="14"/>
      <c r="DB597" s="14"/>
      <c r="DC597" s="14"/>
      <c r="DD597" s="14"/>
      <c r="DE597" s="14"/>
      <c r="DF597" s="14"/>
      <c r="DG597" s="14"/>
      <c r="DH597" s="14"/>
      <c r="DI597" s="14"/>
      <c r="DJ597" s="14"/>
      <c r="DK597" s="14"/>
      <c r="DL597" s="14"/>
      <c r="DM597" s="14"/>
      <c r="DN597" s="14"/>
      <c r="DO597" s="14"/>
      <c r="DP597" s="57">
        <v>1</v>
      </c>
      <c r="DQ597" s="66">
        <v>0</v>
      </c>
      <c r="DR597" s="16">
        <v>0</v>
      </c>
      <c r="DS597" s="16">
        <f>PRODUCT(Таблица1[[#This Row],[РЕЙТИНГ НТЛ]:[РЕГ НТЛ]])</f>
        <v>0</v>
      </c>
      <c r="DT597" s="70">
        <f>SUM(Таблица1[[#This Row],[РЕЙТИНГ DPT]:[РЕЙТИНГ НТЛ]])</f>
        <v>1</v>
      </c>
    </row>
    <row r="598" spans="1:124" x14ac:dyDescent="0.25">
      <c r="A598" s="13">
        <v>61</v>
      </c>
      <c r="B598" s="14" t="s">
        <v>243</v>
      </c>
      <c r="C598" s="14" t="s">
        <v>104</v>
      </c>
      <c r="D598" s="14" t="s">
        <v>105</v>
      </c>
      <c r="E598" s="14"/>
      <c r="F598" s="14"/>
      <c r="G598" s="14"/>
      <c r="H598" s="14"/>
      <c r="I598" s="14"/>
      <c r="J598" s="14">
        <v>5</v>
      </c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  <c r="BN598" s="14"/>
      <c r="BO598" s="14"/>
      <c r="BP598" s="14"/>
      <c r="BQ598" s="14"/>
      <c r="BR598" s="14"/>
      <c r="BS598" s="14"/>
      <c r="BT598" s="14"/>
      <c r="BU598" s="14"/>
      <c r="BV598" s="14"/>
      <c r="BW598" s="14"/>
      <c r="BX598" s="14"/>
      <c r="BY598" s="14"/>
      <c r="BZ598" s="14"/>
      <c r="CA598" s="14"/>
      <c r="CB598" s="14"/>
      <c r="CC598" s="14"/>
      <c r="CD598" s="14"/>
      <c r="CE598" s="14"/>
      <c r="CF598" s="14"/>
      <c r="CG598" s="14"/>
      <c r="CH598" s="14"/>
      <c r="CI598" s="14"/>
      <c r="CJ598" s="14"/>
      <c r="CK598" s="14"/>
      <c r="CL598" s="14"/>
      <c r="CM598" s="14"/>
      <c r="CN598" s="14"/>
      <c r="CO598" s="14"/>
      <c r="CP598" s="14"/>
      <c r="CQ598" s="14"/>
      <c r="CR598" s="14"/>
      <c r="CS598" s="14"/>
      <c r="CT598" s="14"/>
      <c r="CU598" s="14"/>
      <c r="CV598" s="14"/>
      <c r="CW598" s="14"/>
      <c r="CX598" s="14"/>
      <c r="CY598" s="14"/>
      <c r="CZ598" s="14"/>
      <c r="DA598" s="14"/>
      <c r="DB598" s="14"/>
      <c r="DC598" s="14"/>
      <c r="DD598" s="14"/>
      <c r="DE598" s="14"/>
      <c r="DF598" s="14"/>
      <c r="DG598" s="14"/>
      <c r="DH598" s="14"/>
      <c r="DI598" s="14"/>
      <c r="DJ598" s="14"/>
      <c r="DK598" s="14"/>
      <c r="DL598" s="14"/>
      <c r="DM598" s="14"/>
      <c r="DN598" s="14"/>
      <c r="DO598" s="14"/>
      <c r="DP598" s="57">
        <v>1</v>
      </c>
      <c r="DQ598" s="66">
        <v>0</v>
      </c>
      <c r="DR598" s="16">
        <v>1</v>
      </c>
      <c r="DS598" s="16">
        <f>PRODUCT(Таблица1[[#This Row],[РЕЙТИНГ НТЛ]:[РЕГ НТЛ]])</f>
        <v>0</v>
      </c>
      <c r="DT598" s="70">
        <f>SUM(Таблица1[[#This Row],[РЕЙТИНГ DPT]:[РЕЙТИНГ НТЛ]])</f>
        <v>1</v>
      </c>
    </row>
    <row r="599" spans="1:124" x14ac:dyDescent="0.25">
      <c r="A599" s="13">
        <v>2</v>
      </c>
      <c r="B599" s="14" t="s">
        <v>242</v>
      </c>
      <c r="C599" s="14" t="s">
        <v>104</v>
      </c>
      <c r="D599" s="14" t="s">
        <v>105</v>
      </c>
      <c r="E599" s="14"/>
      <c r="F599" s="14"/>
      <c r="G599" s="14"/>
      <c r="H599" s="14"/>
      <c r="I599" s="14"/>
      <c r="J599" s="14">
        <v>6</v>
      </c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  <c r="BN599" s="14"/>
      <c r="BO599" s="14"/>
      <c r="BP599" s="14"/>
      <c r="BQ599" s="14"/>
      <c r="BR599" s="14"/>
      <c r="BS599" s="14"/>
      <c r="BT599" s="14"/>
      <c r="BU599" s="14"/>
      <c r="BV599" s="14"/>
      <c r="BW599" s="14"/>
      <c r="BX599" s="14"/>
      <c r="BY599" s="14"/>
      <c r="BZ599" s="14"/>
      <c r="CA599" s="14"/>
      <c r="CB599" s="14"/>
      <c r="CC599" s="14"/>
      <c r="CD599" s="14"/>
      <c r="CE599" s="14"/>
      <c r="CF599" s="14"/>
      <c r="CG599" s="14"/>
      <c r="CH599" s="14"/>
      <c r="CI599" s="14"/>
      <c r="CJ599" s="14"/>
      <c r="CK599" s="14"/>
      <c r="CL599" s="14"/>
      <c r="CM599" s="14"/>
      <c r="CN599" s="14"/>
      <c r="CO599" s="14"/>
      <c r="CP599" s="14"/>
      <c r="CQ599" s="14"/>
      <c r="CR599" s="14"/>
      <c r="CS599" s="14"/>
      <c r="CT599" s="14"/>
      <c r="CU599" s="14"/>
      <c r="CV599" s="14"/>
      <c r="CW599" s="14"/>
      <c r="CX599" s="14"/>
      <c r="CY599" s="14"/>
      <c r="CZ599" s="14"/>
      <c r="DA599" s="14"/>
      <c r="DB599" s="14"/>
      <c r="DC599" s="14"/>
      <c r="DD599" s="14"/>
      <c r="DE599" s="14"/>
      <c r="DF599" s="14"/>
      <c r="DG599" s="14"/>
      <c r="DH599" s="14"/>
      <c r="DI599" s="14"/>
      <c r="DJ599" s="14"/>
      <c r="DK599" s="14"/>
      <c r="DL599" s="14"/>
      <c r="DM599" s="14"/>
      <c r="DN599" s="14"/>
      <c r="DO599" s="14"/>
      <c r="DP599" s="57">
        <v>1</v>
      </c>
      <c r="DQ599" s="66">
        <v>0</v>
      </c>
      <c r="DR599" s="19">
        <v>1</v>
      </c>
      <c r="DS599" s="16">
        <f>PRODUCT(Таблица1[[#This Row],[РЕЙТИНГ НТЛ]:[РЕГ НТЛ]])</f>
        <v>0</v>
      </c>
      <c r="DT599" s="70">
        <f>SUM(Таблица1[[#This Row],[РЕЙТИНГ DPT]:[РЕЙТИНГ НТЛ]])</f>
        <v>1</v>
      </c>
    </row>
    <row r="600" spans="1:124" x14ac:dyDescent="0.25">
      <c r="A600" s="13">
        <v>31</v>
      </c>
      <c r="B600" s="14" t="s">
        <v>252</v>
      </c>
      <c r="C600" s="14" t="s">
        <v>104</v>
      </c>
      <c r="D600" s="14" t="s">
        <v>105</v>
      </c>
      <c r="E600" s="14"/>
      <c r="F600" s="14"/>
      <c r="G600" s="14"/>
      <c r="H600" s="14"/>
      <c r="I600" s="14"/>
      <c r="J600" s="14">
        <v>7</v>
      </c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  <c r="BP600" s="14"/>
      <c r="BQ600" s="14"/>
      <c r="BR600" s="14"/>
      <c r="BS600" s="14"/>
      <c r="BT600" s="14"/>
      <c r="BU600" s="14"/>
      <c r="BV600" s="14"/>
      <c r="BW600" s="14"/>
      <c r="BX600" s="14"/>
      <c r="BY600" s="14"/>
      <c r="BZ600" s="14"/>
      <c r="CA600" s="14"/>
      <c r="CB600" s="14"/>
      <c r="CC600" s="14"/>
      <c r="CD600" s="14"/>
      <c r="CE600" s="14"/>
      <c r="CF600" s="14"/>
      <c r="CG600" s="14"/>
      <c r="CH600" s="14"/>
      <c r="CI600" s="14"/>
      <c r="CJ600" s="14"/>
      <c r="CK600" s="14"/>
      <c r="CL600" s="14"/>
      <c r="CM600" s="14"/>
      <c r="CN600" s="14"/>
      <c r="CO600" s="14"/>
      <c r="CP600" s="14"/>
      <c r="CQ600" s="14"/>
      <c r="CR600" s="14"/>
      <c r="CS600" s="14"/>
      <c r="CT600" s="14"/>
      <c r="CU600" s="14"/>
      <c r="CV600" s="14"/>
      <c r="CW600" s="14"/>
      <c r="CX600" s="14"/>
      <c r="CY600" s="14"/>
      <c r="CZ600" s="14"/>
      <c r="DA600" s="14"/>
      <c r="DB600" s="14"/>
      <c r="DC600" s="14"/>
      <c r="DD600" s="14"/>
      <c r="DE600" s="14"/>
      <c r="DF600" s="14"/>
      <c r="DG600" s="14"/>
      <c r="DH600" s="14"/>
      <c r="DI600" s="14"/>
      <c r="DJ600" s="14"/>
      <c r="DK600" s="14"/>
      <c r="DL600" s="14"/>
      <c r="DM600" s="14"/>
      <c r="DN600" s="14"/>
      <c r="DO600" s="14"/>
      <c r="DP600" s="55">
        <v>0</v>
      </c>
      <c r="DQ600" s="66">
        <v>0</v>
      </c>
      <c r="DR600" s="16">
        <v>1</v>
      </c>
      <c r="DS600" s="43">
        <f>PRODUCT(Таблица1[[#This Row],[РЕЙТИНГ НТЛ]:[РЕГ НТЛ]])</f>
        <v>0</v>
      </c>
      <c r="DT600" s="74">
        <f>SUM(Таблица1[[#This Row],[РЕЙТИНГ DPT]:[РЕЙТИНГ НТЛ]])</f>
        <v>0</v>
      </c>
    </row>
    <row r="601" spans="1:124" x14ac:dyDescent="0.25">
      <c r="A601" s="21">
        <v>4</v>
      </c>
      <c r="B601" s="18" t="s">
        <v>254</v>
      </c>
      <c r="C601" s="14" t="s">
        <v>153</v>
      </c>
      <c r="D601" s="18" t="s">
        <v>145</v>
      </c>
      <c r="E601" s="18"/>
      <c r="F601" s="18"/>
      <c r="G601" s="18"/>
      <c r="H601" s="18"/>
      <c r="I601" s="18"/>
      <c r="J601" s="18">
        <v>10</v>
      </c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  <c r="AP601" s="18"/>
      <c r="AQ601" s="18"/>
      <c r="AR601" s="18"/>
      <c r="AS601" s="18"/>
      <c r="AT601" s="18"/>
      <c r="AU601" s="18"/>
      <c r="AV601" s="18"/>
      <c r="AW601" s="18"/>
      <c r="AX601" s="18"/>
      <c r="AY601" s="18"/>
      <c r="AZ601" s="18"/>
      <c r="BA601" s="18"/>
      <c r="BB601" s="18"/>
      <c r="BC601" s="18"/>
      <c r="BD601" s="18"/>
      <c r="BE601" s="18"/>
      <c r="BF601" s="18"/>
      <c r="BG601" s="18"/>
      <c r="BH601" s="18"/>
      <c r="BI601" s="18"/>
      <c r="BJ601" s="18"/>
      <c r="BK601" s="18"/>
      <c r="BL601" s="18"/>
      <c r="BM601" s="18"/>
      <c r="BN601" s="18"/>
      <c r="BO601" s="18"/>
      <c r="BP601" s="18"/>
      <c r="BQ601" s="18"/>
      <c r="BR601" s="18"/>
      <c r="BS601" s="18"/>
      <c r="BT601" s="18"/>
      <c r="BU601" s="18"/>
      <c r="BV601" s="18"/>
      <c r="BW601" s="18"/>
      <c r="BX601" s="18"/>
      <c r="BY601" s="18"/>
      <c r="BZ601" s="18"/>
      <c r="CA601" s="18"/>
      <c r="CB601" s="18"/>
      <c r="CC601" s="18"/>
      <c r="CD601" s="18"/>
      <c r="CE601" s="18"/>
      <c r="CF601" s="18"/>
      <c r="CG601" s="18"/>
      <c r="CH601" s="18"/>
      <c r="CI601" s="18"/>
      <c r="CJ601" s="18"/>
      <c r="CK601" s="18"/>
      <c r="CL601" s="18"/>
      <c r="CM601" s="18"/>
      <c r="CN601" s="18"/>
      <c r="CO601" s="18"/>
      <c r="CP601" s="18"/>
      <c r="CQ601" s="18"/>
      <c r="CR601" s="18"/>
      <c r="CS601" s="18"/>
      <c r="CT601" s="18"/>
      <c r="CU601" s="18"/>
      <c r="CV601" s="18"/>
      <c r="CW601" s="18"/>
      <c r="CX601" s="18"/>
      <c r="CY601" s="18"/>
      <c r="CZ601" s="18"/>
      <c r="DA601" s="18"/>
      <c r="DB601" s="18"/>
      <c r="DC601" s="18"/>
      <c r="DD601" s="18"/>
      <c r="DE601" s="18"/>
      <c r="DF601" s="18"/>
      <c r="DG601" s="18"/>
      <c r="DH601" s="18"/>
      <c r="DI601" s="18"/>
      <c r="DJ601" s="18"/>
      <c r="DK601" s="18"/>
      <c r="DL601" s="18"/>
      <c r="DM601" s="18"/>
      <c r="DN601" s="18"/>
      <c r="DO601" s="18"/>
      <c r="DP601" s="55">
        <v>0</v>
      </c>
      <c r="DQ601" s="66">
        <v>0</v>
      </c>
      <c r="DR601" s="16">
        <v>0</v>
      </c>
      <c r="DS601" s="44">
        <f>PRODUCT(Таблица1[[#This Row],[РЕЙТИНГ НТЛ]:[РЕГ НТЛ]])</f>
        <v>0</v>
      </c>
      <c r="DT601" s="74">
        <f>SUM(Таблица1[[#This Row],[РЕЙТИНГ DPT]:[РЕЙТИНГ НТЛ]])</f>
        <v>0</v>
      </c>
    </row>
    <row r="602" spans="1:124" x14ac:dyDescent="0.25">
      <c r="A602" s="13">
        <v>39</v>
      </c>
      <c r="B602" s="14" t="s">
        <v>255</v>
      </c>
      <c r="C602" s="14" t="s">
        <v>156</v>
      </c>
      <c r="D602" s="14" t="s">
        <v>151</v>
      </c>
      <c r="E602" s="14"/>
      <c r="F602" s="14"/>
      <c r="G602" s="14"/>
      <c r="H602" s="14"/>
      <c r="I602" s="14"/>
      <c r="J602" s="14">
        <v>11</v>
      </c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  <c r="BN602" s="14"/>
      <c r="BO602" s="14"/>
      <c r="BP602" s="14"/>
      <c r="BQ602" s="14"/>
      <c r="BR602" s="14"/>
      <c r="BS602" s="14"/>
      <c r="BT602" s="14"/>
      <c r="BU602" s="14"/>
      <c r="BV602" s="14"/>
      <c r="BW602" s="14"/>
      <c r="BX602" s="14"/>
      <c r="BY602" s="14"/>
      <c r="BZ602" s="14"/>
      <c r="CA602" s="14"/>
      <c r="CB602" s="14"/>
      <c r="CC602" s="14"/>
      <c r="CD602" s="14"/>
      <c r="CE602" s="14"/>
      <c r="CF602" s="14"/>
      <c r="CG602" s="14"/>
      <c r="CH602" s="14"/>
      <c r="CI602" s="14"/>
      <c r="CJ602" s="14"/>
      <c r="CK602" s="14"/>
      <c r="CL602" s="14"/>
      <c r="CM602" s="14"/>
      <c r="CN602" s="14"/>
      <c r="CO602" s="14"/>
      <c r="CP602" s="14"/>
      <c r="CQ602" s="14"/>
      <c r="CR602" s="14"/>
      <c r="CS602" s="14"/>
      <c r="CT602" s="14"/>
      <c r="CU602" s="14"/>
      <c r="CV602" s="14"/>
      <c r="CW602" s="14"/>
      <c r="CX602" s="14"/>
      <c r="CY602" s="14"/>
      <c r="CZ602" s="14"/>
      <c r="DA602" s="14"/>
      <c r="DB602" s="14"/>
      <c r="DC602" s="14"/>
      <c r="DD602" s="14"/>
      <c r="DE602" s="14"/>
      <c r="DF602" s="14"/>
      <c r="DG602" s="14"/>
      <c r="DH602" s="14"/>
      <c r="DI602" s="14"/>
      <c r="DJ602" s="14"/>
      <c r="DK602" s="14"/>
      <c r="DL602" s="14"/>
      <c r="DM602" s="14"/>
      <c r="DN602" s="14"/>
      <c r="DO602" s="14"/>
      <c r="DP602" s="55">
        <v>0</v>
      </c>
      <c r="DQ602" s="66">
        <v>0</v>
      </c>
      <c r="DR602" s="16">
        <v>0</v>
      </c>
      <c r="DS602" s="43">
        <f>PRODUCT(Таблица1[[#This Row],[РЕЙТИНГ НТЛ]:[РЕГ НТЛ]])</f>
        <v>0</v>
      </c>
      <c r="DT602" s="74">
        <f>SUM(Таблица1[[#This Row],[РЕЙТИНГ DPT]:[РЕЙТИНГ НТЛ]])</f>
        <v>0</v>
      </c>
    </row>
    <row r="603" spans="1:124" x14ac:dyDescent="0.25">
      <c r="A603" s="13">
        <v>74</v>
      </c>
      <c r="B603" s="14" t="s">
        <v>256</v>
      </c>
      <c r="C603" s="14" t="s">
        <v>104</v>
      </c>
      <c r="D603" s="14" t="s">
        <v>105</v>
      </c>
      <c r="E603" s="14"/>
      <c r="F603" s="14"/>
      <c r="G603" s="14"/>
      <c r="H603" s="14"/>
      <c r="I603" s="14"/>
      <c r="J603" s="14">
        <v>12</v>
      </c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  <c r="BP603" s="14"/>
      <c r="BQ603" s="14"/>
      <c r="BR603" s="14"/>
      <c r="BS603" s="14"/>
      <c r="BT603" s="14"/>
      <c r="BU603" s="14"/>
      <c r="BV603" s="14"/>
      <c r="BW603" s="14"/>
      <c r="BX603" s="14"/>
      <c r="BY603" s="14"/>
      <c r="BZ603" s="14"/>
      <c r="CA603" s="14"/>
      <c r="CB603" s="14"/>
      <c r="CC603" s="14"/>
      <c r="CD603" s="14"/>
      <c r="CE603" s="14"/>
      <c r="CF603" s="14"/>
      <c r="CG603" s="14"/>
      <c r="CH603" s="14"/>
      <c r="CI603" s="14"/>
      <c r="CJ603" s="14"/>
      <c r="CK603" s="14"/>
      <c r="CL603" s="14"/>
      <c r="CM603" s="14"/>
      <c r="CN603" s="14"/>
      <c r="CO603" s="14"/>
      <c r="CP603" s="14"/>
      <c r="CQ603" s="14"/>
      <c r="CR603" s="14"/>
      <c r="CS603" s="14"/>
      <c r="CT603" s="14"/>
      <c r="CU603" s="14"/>
      <c r="CV603" s="14"/>
      <c r="CW603" s="14"/>
      <c r="CX603" s="14"/>
      <c r="CY603" s="14"/>
      <c r="CZ603" s="14"/>
      <c r="DA603" s="14"/>
      <c r="DB603" s="14"/>
      <c r="DC603" s="14"/>
      <c r="DD603" s="14"/>
      <c r="DE603" s="14"/>
      <c r="DF603" s="14"/>
      <c r="DG603" s="14"/>
      <c r="DH603" s="14"/>
      <c r="DI603" s="14"/>
      <c r="DJ603" s="14"/>
      <c r="DK603" s="14"/>
      <c r="DL603" s="14"/>
      <c r="DM603" s="14"/>
      <c r="DN603" s="14"/>
      <c r="DO603" s="14"/>
      <c r="DP603" s="55">
        <v>0</v>
      </c>
      <c r="DQ603" s="66">
        <v>0</v>
      </c>
      <c r="DR603" s="16">
        <v>1</v>
      </c>
      <c r="DS603" s="43">
        <f>PRODUCT(Таблица1[[#This Row],[РЕЙТИНГ НТЛ]:[РЕГ НТЛ]])</f>
        <v>0</v>
      </c>
      <c r="DT603" s="74">
        <f>SUM(Таблица1[[#This Row],[РЕЙТИНГ DPT]:[РЕЙТИНГ НТЛ]])</f>
        <v>0</v>
      </c>
    </row>
    <row r="604" spans="1:124" x14ac:dyDescent="0.25">
      <c r="A604" s="13">
        <v>47</v>
      </c>
      <c r="B604" s="14" t="s">
        <v>253</v>
      </c>
      <c r="C604" s="14" t="s">
        <v>104</v>
      </c>
      <c r="D604" s="14" t="s">
        <v>105</v>
      </c>
      <c r="E604" s="14"/>
      <c r="F604" s="14"/>
      <c r="G604" s="14"/>
      <c r="H604" s="14"/>
      <c r="I604" s="14"/>
      <c r="J604" s="14" t="s">
        <v>152</v>
      </c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  <c r="BN604" s="14"/>
      <c r="BO604" s="14"/>
      <c r="BP604" s="14"/>
      <c r="BQ604" s="14"/>
      <c r="BR604" s="14"/>
      <c r="BS604" s="14"/>
      <c r="BT604" s="14"/>
      <c r="BU604" s="14"/>
      <c r="BV604" s="14"/>
      <c r="BW604" s="14"/>
      <c r="BX604" s="14"/>
      <c r="BY604" s="14"/>
      <c r="BZ604" s="14"/>
      <c r="CA604" s="14"/>
      <c r="CB604" s="14"/>
      <c r="CC604" s="14"/>
      <c r="CD604" s="14"/>
      <c r="CE604" s="14"/>
      <c r="CF604" s="14"/>
      <c r="CG604" s="14"/>
      <c r="CH604" s="14"/>
      <c r="CI604" s="14"/>
      <c r="CJ604" s="14"/>
      <c r="CK604" s="14"/>
      <c r="CL604" s="14"/>
      <c r="CM604" s="14"/>
      <c r="CN604" s="14"/>
      <c r="CO604" s="14"/>
      <c r="CP604" s="14"/>
      <c r="CQ604" s="14"/>
      <c r="CR604" s="14"/>
      <c r="CS604" s="14"/>
      <c r="CT604" s="14"/>
      <c r="CU604" s="14"/>
      <c r="CV604" s="14"/>
      <c r="CW604" s="14"/>
      <c r="CX604" s="14"/>
      <c r="CY604" s="14"/>
      <c r="CZ604" s="14"/>
      <c r="DA604" s="14"/>
      <c r="DB604" s="14"/>
      <c r="DC604" s="14"/>
      <c r="DD604" s="14"/>
      <c r="DE604" s="14"/>
      <c r="DF604" s="14"/>
      <c r="DG604" s="14"/>
      <c r="DH604" s="14"/>
      <c r="DI604" s="14"/>
      <c r="DJ604" s="14"/>
      <c r="DK604" s="14"/>
      <c r="DL604" s="14"/>
      <c r="DM604" s="14"/>
      <c r="DN604" s="14"/>
      <c r="DO604" s="14"/>
      <c r="DP604" s="55">
        <v>0</v>
      </c>
      <c r="DQ604" s="66">
        <v>0</v>
      </c>
      <c r="DR604" s="16">
        <v>1</v>
      </c>
      <c r="DS604" s="43">
        <f>PRODUCT(Таблица1[[#This Row],[РЕЙТИНГ НТЛ]:[РЕГ НТЛ]])</f>
        <v>0</v>
      </c>
      <c r="DT604" s="74">
        <f>SUM(Таблица1[[#This Row],[РЕЙТИНГ DPT]:[РЕЙТИНГ НТЛ]])</f>
        <v>0</v>
      </c>
    </row>
    <row r="605" spans="1:124" x14ac:dyDescent="0.25">
      <c r="A605" s="13">
        <v>3</v>
      </c>
      <c r="B605" s="14" t="s">
        <v>244</v>
      </c>
      <c r="C605" s="14" t="s">
        <v>153</v>
      </c>
      <c r="D605" s="14" t="s">
        <v>145</v>
      </c>
      <c r="E605" s="14"/>
      <c r="F605" s="14"/>
      <c r="G605" s="14"/>
      <c r="H605" s="14"/>
      <c r="I605" s="14"/>
      <c r="J605" s="14" t="s">
        <v>152</v>
      </c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  <c r="BN605" s="14"/>
      <c r="BO605" s="14"/>
      <c r="BP605" s="14"/>
      <c r="BQ605" s="14"/>
      <c r="BR605" s="14"/>
      <c r="BS605" s="14"/>
      <c r="BT605" s="14"/>
      <c r="BU605" s="14"/>
      <c r="BV605" s="14"/>
      <c r="BW605" s="14"/>
      <c r="BX605" s="14"/>
      <c r="BY605" s="14"/>
      <c r="BZ605" s="14"/>
      <c r="CA605" s="14"/>
      <c r="CB605" s="14"/>
      <c r="CC605" s="14"/>
      <c r="CD605" s="14"/>
      <c r="CE605" s="14"/>
      <c r="CF605" s="14"/>
      <c r="CG605" s="14"/>
      <c r="CH605" s="14"/>
      <c r="CI605" s="14"/>
      <c r="CJ605" s="14"/>
      <c r="CK605" s="14"/>
      <c r="CL605" s="14"/>
      <c r="CM605" s="14"/>
      <c r="CN605" s="14"/>
      <c r="CO605" s="14"/>
      <c r="CP605" s="14"/>
      <c r="CQ605" s="14"/>
      <c r="CR605" s="14"/>
      <c r="CS605" s="14"/>
      <c r="CT605" s="14"/>
      <c r="CU605" s="14"/>
      <c r="CV605" s="14"/>
      <c r="CW605" s="14"/>
      <c r="CX605" s="14"/>
      <c r="CY605" s="14"/>
      <c r="CZ605" s="14"/>
      <c r="DA605" s="14"/>
      <c r="DB605" s="14"/>
      <c r="DC605" s="14"/>
      <c r="DD605" s="14"/>
      <c r="DE605" s="14"/>
      <c r="DF605" s="14"/>
      <c r="DG605" s="14"/>
      <c r="DH605" s="14"/>
      <c r="DI605" s="14"/>
      <c r="DJ605" s="14"/>
      <c r="DK605" s="14"/>
      <c r="DL605" s="14"/>
      <c r="DM605" s="14"/>
      <c r="DN605" s="14"/>
      <c r="DO605" s="14"/>
      <c r="DP605" s="55">
        <v>0</v>
      </c>
      <c r="DQ605" s="66">
        <v>0</v>
      </c>
      <c r="DR605" s="16">
        <v>0</v>
      </c>
      <c r="DS605" s="43">
        <f>PRODUCT(Таблица1[[#This Row],[РЕЙТИНГ НТЛ]:[РЕГ НТЛ]])</f>
        <v>0</v>
      </c>
      <c r="DT605" s="74">
        <f>SUM(Таблица1[[#This Row],[РЕЙТИНГ DPT]:[РЕЙТИНГ НТЛ]])</f>
        <v>0</v>
      </c>
    </row>
    <row r="606" spans="1:124" x14ac:dyDescent="0.25">
      <c r="A606" s="13">
        <v>65</v>
      </c>
      <c r="B606" s="14" t="s">
        <v>228</v>
      </c>
      <c r="C606" s="14" t="s">
        <v>102</v>
      </c>
      <c r="D606" s="14" t="s">
        <v>103</v>
      </c>
      <c r="E606" s="14"/>
      <c r="F606" s="14"/>
      <c r="G606" s="14"/>
      <c r="H606" s="14"/>
      <c r="I606" s="14">
        <v>1</v>
      </c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  <c r="BN606" s="14"/>
      <c r="BO606" s="14"/>
      <c r="BP606" s="14"/>
      <c r="BQ606" s="14"/>
      <c r="BR606" s="14"/>
      <c r="BS606" s="14"/>
      <c r="BT606" s="14"/>
      <c r="BU606" s="14"/>
      <c r="BV606" s="14"/>
      <c r="BW606" s="14"/>
      <c r="BX606" s="14"/>
      <c r="BY606" s="14"/>
      <c r="BZ606" s="14"/>
      <c r="CA606" s="14"/>
      <c r="CB606" s="14"/>
      <c r="CC606" s="14"/>
      <c r="CD606" s="14"/>
      <c r="CE606" s="14"/>
      <c r="CF606" s="14"/>
      <c r="CG606" s="14"/>
      <c r="CH606" s="14"/>
      <c r="CI606" s="14"/>
      <c r="CJ606" s="14"/>
      <c r="CK606" s="14"/>
      <c r="CL606" s="14"/>
      <c r="CM606" s="14"/>
      <c r="CN606" s="14"/>
      <c r="CO606" s="14"/>
      <c r="CP606" s="14"/>
      <c r="CQ606" s="14"/>
      <c r="CR606" s="14"/>
      <c r="CS606" s="14"/>
      <c r="CT606" s="14"/>
      <c r="CU606" s="14"/>
      <c r="CV606" s="14"/>
      <c r="CW606" s="14"/>
      <c r="CX606" s="14"/>
      <c r="CY606" s="14"/>
      <c r="CZ606" s="14"/>
      <c r="DA606" s="14"/>
      <c r="DB606" s="14"/>
      <c r="DC606" s="14"/>
      <c r="DD606" s="14"/>
      <c r="DE606" s="14"/>
      <c r="DF606" s="14"/>
      <c r="DG606" s="14"/>
      <c r="DH606" s="14"/>
      <c r="DI606" s="14"/>
      <c r="DJ606" s="14"/>
      <c r="DK606" s="14"/>
      <c r="DL606" s="14"/>
      <c r="DM606" s="14"/>
      <c r="DN606" s="14"/>
      <c r="DO606" s="14"/>
      <c r="DP606" s="57">
        <v>3</v>
      </c>
      <c r="DQ606" s="66">
        <v>0</v>
      </c>
      <c r="DR606" s="16">
        <v>1</v>
      </c>
      <c r="DS606" s="16">
        <f>PRODUCT(Таблица1[[#This Row],[РЕЙТИНГ НТЛ]:[РЕГ НТЛ]])</f>
        <v>0</v>
      </c>
      <c r="DT606" s="70">
        <f>SUM(Таблица1[[#This Row],[РЕЙТИНГ DPT]:[РЕЙТИНГ НТЛ]])</f>
        <v>3</v>
      </c>
    </row>
    <row r="607" spans="1:124" x14ac:dyDescent="0.25">
      <c r="A607" s="13">
        <v>71</v>
      </c>
      <c r="B607" s="14" t="s">
        <v>231</v>
      </c>
      <c r="C607" s="14" t="s">
        <v>106</v>
      </c>
      <c r="D607" s="14" t="s">
        <v>120</v>
      </c>
      <c r="E607" s="14"/>
      <c r="F607" s="14"/>
      <c r="G607" s="14"/>
      <c r="H607" s="14"/>
      <c r="I607" s="14">
        <v>2</v>
      </c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  <c r="BP607" s="14"/>
      <c r="BQ607" s="14"/>
      <c r="BR607" s="14"/>
      <c r="BS607" s="14"/>
      <c r="BT607" s="14"/>
      <c r="BU607" s="14"/>
      <c r="BV607" s="14"/>
      <c r="BW607" s="14"/>
      <c r="BX607" s="14"/>
      <c r="BY607" s="14"/>
      <c r="BZ607" s="14"/>
      <c r="CA607" s="14"/>
      <c r="CB607" s="14"/>
      <c r="CC607" s="14"/>
      <c r="CD607" s="14"/>
      <c r="CE607" s="14"/>
      <c r="CF607" s="14"/>
      <c r="CG607" s="14"/>
      <c r="CH607" s="14"/>
      <c r="CI607" s="14"/>
      <c r="CJ607" s="14"/>
      <c r="CK607" s="14"/>
      <c r="CL607" s="14"/>
      <c r="CM607" s="14"/>
      <c r="CN607" s="14"/>
      <c r="CO607" s="14"/>
      <c r="CP607" s="14"/>
      <c r="CQ607" s="14"/>
      <c r="CR607" s="14"/>
      <c r="CS607" s="14"/>
      <c r="CT607" s="14"/>
      <c r="CU607" s="14"/>
      <c r="CV607" s="14"/>
      <c r="CW607" s="14"/>
      <c r="CX607" s="14"/>
      <c r="CY607" s="14"/>
      <c r="CZ607" s="14"/>
      <c r="DA607" s="14"/>
      <c r="DB607" s="14"/>
      <c r="DC607" s="14"/>
      <c r="DD607" s="14"/>
      <c r="DE607" s="14"/>
      <c r="DF607" s="14"/>
      <c r="DG607" s="14"/>
      <c r="DH607" s="14"/>
      <c r="DI607" s="14"/>
      <c r="DJ607" s="14"/>
      <c r="DK607" s="14"/>
      <c r="DL607" s="14"/>
      <c r="DM607" s="14"/>
      <c r="DN607" s="14"/>
      <c r="DO607" s="14"/>
      <c r="DP607" s="57">
        <v>2</v>
      </c>
      <c r="DQ607" s="66">
        <v>0</v>
      </c>
      <c r="DR607" s="16">
        <v>1</v>
      </c>
      <c r="DS607" s="16">
        <f>PRODUCT(Таблица1[[#This Row],[РЕЙТИНГ НТЛ]:[РЕГ НТЛ]])</f>
        <v>0</v>
      </c>
      <c r="DT607" s="70">
        <f>SUM(Таблица1[[#This Row],[РЕЙТИНГ DPT]:[РЕЙТИНГ НТЛ]])</f>
        <v>2</v>
      </c>
    </row>
    <row r="608" spans="1:124" x14ac:dyDescent="0.25">
      <c r="A608" s="13">
        <v>234</v>
      </c>
      <c r="B608" s="14" t="s">
        <v>232</v>
      </c>
      <c r="C608" s="14" t="s">
        <v>106</v>
      </c>
      <c r="D608" s="14" t="s">
        <v>119</v>
      </c>
      <c r="E608" s="14"/>
      <c r="F608" s="14"/>
      <c r="G608" s="14"/>
      <c r="H608" s="14"/>
      <c r="I608" s="14">
        <v>3</v>
      </c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  <c r="BP608" s="14"/>
      <c r="BQ608" s="14"/>
      <c r="BR608" s="14"/>
      <c r="BS608" s="14"/>
      <c r="BT608" s="14"/>
      <c r="BU608" s="14"/>
      <c r="BV608" s="14"/>
      <c r="BW608" s="14"/>
      <c r="BX608" s="14"/>
      <c r="BY608" s="14"/>
      <c r="BZ608" s="14"/>
      <c r="CA608" s="14"/>
      <c r="CB608" s="14"/>
      <c r="CC608" s="14"/>
      <c r="CD608" s="14"/>
      <c r="CE608" s="14"/>
      <c r="CF608" s="14"/>
      <c r="CG608" s="14"/>
      <c r="CH608" s="14"/>
      <c r="CI608" s="14"/>
      <c r="CJ608" s="14"/>
      <c r="CK608" s="14"/>
      <c r="CL608" s="14"/>
      <c r="CM608" s="14"/>
      <c r="CN608" s="14"/>
      <c r="CO608" s="14"/>
      <c r="CP608" s="14"/>
      <c r="CQ608" s="14"/>
      <c r="CR608" s="14"/>
      <c r="CS608" s="14"/>
      <c r="CT608" s="14"/>
      <c r="CU608" s="14"/>
      <c r="CV608" s="14"/>
      <c r="CW608" s="14"/>
      <c r="CX608" s="14"/>
      <c r="CY608" s="14"/>
      <c r="CZ608" s="14"/>
      <c r="DA608" s="14"/>
      <c r="DB608" s="14"/>
      <c r="DC608" s="14"/>
      <c r="DD608" s="14"/>
      <c r="DE608" s="14"/>
      <c r="DF608" s="14"/>
      <c r="DG608" s="14"/>
      <c r="DH608" s="14"/>
      <c r="DI608" s="14"/>
      <c r="DJ608" s="14"/>
      <c r="DK608" s="14"/>
      <c r="DL608" s="14"/>
      <c r="DM608" s="14"/>
      <c r="DN608" s="14"/>
      <c r="DO608" s="14"/>
      <c r="DP608" s="57">
        <v>2</v>
      </c>
      <c r="DQ608" s="66">
        <v>0</v>
      </c>
      <c r="DR608" s="16">
        <v>1</v>
      </c>
      <c r="DS608" s="16">
        <f>PRODUCT(Таблица1[[#This Row],[РЕЙТИНГ НТЛ]:[РЕГ НТЛ]])</f>
        <v>0</v>
      </c>
      <c r="DT608" s="70">
        <f>SUM(Таблица1[[#This Row],[РЕЙТИНГ DPT]:[РЕЙТИНГ НТЛ]])</f>
        <v>2</v>
      </c>
    </row>
    <row r="609" spans="1:124" x14ac:dyDescent="0.25">
      <c r="A609" s="13">
        <v>35</v>
      </c>
      <c r="B609" s="14" t="s">
        <v>245</v>
      </c>
      <c r="C609" s="14" t="s">
        <v>102</v>
      </c>
      <c r="D609" s="14" t="s">
        <v>103</v>
      </c>
      <c r="E609" s="14"/>
      <c r="F609" s="14"/>
      <c r="G609" s="14"/>
      <c r="H609" s="14"/>
      <c r="I609" s="14">
        <v>4</v>
      </c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  <c r="BP609" s="14"/>
      <c r="BQ609" s="14"/>
      <c r="BR609" s="14"/>
      <c r="BS609" s="14"/>
      <c r="BT609" s="14"/>
      <c r="BU609" s="14"/>
      <c r="BV609" s="14"/>
      <c r="BW609" s="14"/>
      <c r="BX609" s="14"/>
      <c r="BY609" s="14"/>
      <c r="BZ609" s="14"/>
      <c r="CA609" s="14"/>
      <c r="CB609" s="14"/>
      <c r="CC609" s="14"/>
      <c r="CD609" s="14"/>
      <c r="CE609" s="14"/>
      <c r="CF609" s="14"/>
      <c r="CG609" s="14"/>
      <c r="CH609" s="14"/>
      <c r="CI609" s="14"/>
      <c r="CJ609" s="14"/>
      <c r="CK609" s="14"/>
      <c r="CL609" s="14"/>
      <c r="CM609" s="14"/>
      <c r="CN609" s="14"/>
      <c r="CO609" s="14"/>
      <c r="CP609" s="14"/>
      <c r="CQ609" s="14"/>
      <c r="CR609" s="14"/>
      <c r="CS609" s="14"/>
      <c r="CT609" s="14"/>
      <c r="CU609" s="14"/>
      <c r="CV609" s="14"/>
      <c r="CW609" s="14"/>
      <c r="CX609" s="14"/>
      <c r="CY609" s="14"/>
      <c r="CZ609" s="14"/>
      <c r="DA609" s="14"/>
      <c r="DB609" s="14"/>
      <c r="DC609" s="14"/>
      <c r="DD609" s="14"/>
      <c r="DE609" s="14"/>
      <c r="DF609" s="14"/>
      <c r="DG609" s="14"/>
      <c r="DH609" s="14"/>
      <c r="DI609" s="14"/>
      <c r="DJ609" s="14"/>
      <c r="DK609" s="14"/>
      <c r="DL609" s="14"/>
      <c r="DM609" s="14"/>
      <c r="DN609" s="14"/>
      <c r="DO609" s="14"/>
      <c r="DP609" s="57">
        <v>1</v>
      </c>
      <c r="DQ609" s="66">
        <v>0</v>
      </c>
      <c r="DR609" s="31">
        <v>1</v>
      </c>
      <c r="DS609" s="16">
        <f>PRODUCT(Таблица1[[#This Row],[РЕЙТИНГ НТЛ]:[РЕГ НТЛ]])</f>
        <v>0</v>
      </c>
      <c r="DT609" s="70">
        <f>SUM(Таблица1[[#This Row],[РЕЙТИНГ DPT]:[РЕЙТИНГ НТЛ]])</f>
        <v>1</v>
      </c>
    </row>
    <row r="610" spans="1:124" x14ac:dyDescent="0.25">
      <c r="A610" s="13">
        <v>7</v>
      </c>
      <c r="B610" s="14" t="s">
        <v>235</v>
      </c>
      <c r="C610" s="14" t="s">
        <v>106</v>
      </c>
      <c r="D610" s="14" t="s">
        <v>114</v>
      </c>
      <c r="E610" s="14"/>
      <c r="F610" s="14"/>
      <c r="G610" s="14"/>
      <c r="H610" s="14"/>
      <c r="I610" s="14">
        <v>5</v>
      </c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  <c r="BN610" s="14"/>
      <c r="BO610" s="14"/>
      <c r="BP610" s="14"/>
      <c r="BQ610" s="14"/>
      <c r="BR610" s="14"/>
      <c r="BS610" s="14"/>
      <c r="BT610" s="14"/>
      <c r="BU610" s="14"/>
      <c r="BV610" s="14"/>
      <c r="BW610" s="14"/>
      <c r="BX610" s="14"/>
      <c r="BY610" s="14"/>
      <c r="BZ610" s="14"/>
      <c r="CA610" s="14"/>
      <c r="CB610" s="14"/>
      <c r="CC610" s="14"/>
      <c r="CD610" s="14"/>
      <c r="CE610" s="14"/>
      <c r="CF610" s="14"/>
      <c r="CG610" s="14"/>
      <c r="CH610" s="14"/>
      <c r="CI610" s="14"/>
      <c r="CJ610" s="14"/>
      <c r="CK610" s="14"/>
      <c r="CL610" s="14"/>
      <c r="CM610" s="14"/>
      <c r="CN610" s="14"/>
      <c r="CO610" s="14"/>
      <c r="CP610" s="14"/>
      <c r="CQ610" s="14"/>
      <c r="CR610" s="14"/>
      <c r="CS610" s="14"/>
      <c r="CT610" s="14"/>
      <c r="CU610" s="14"/>
      <c r="CV610" s="14"/>
      <c r="CW610" s="14"/>
      <c r="CX610" s="14"/>
      <c r="CY610" s="14"/>
      <c r="CZ610" s="14"/>
      <c r="DA610" s="14"/>
      <c r="DB610" s="14"/>
      <c r="DC610" s="14"/>
      <c r="DD610" s="14"/>
      <c r="DE610" s="14"/>
      <c r="DF610" s="14"/>
      <c r="DG610" s="14"/>
      <c r="DH610" s="14"/>
      <c r="DI610" s="14"/>
      <c r="DJ610" s="14"/>
      <c r="DK610" s="14"/>
      <c r="DL610" s="14"/>
      <c r="DM610" s="14"/>
      <c r="DN610" s="14"/>
      <c r="DO610" s="14"/>
      <c r="DP610" s="57">
        <v>1</v>
      </c>
      <c r="DQ610" s="66">
        <v>0</v>
      </c>
      <c r="DR610" s="16">
        <v>1</v>
      </c>
      <c r="DS610" s="16">
        <f>PRODUCT(Таблица1[[#This Row],[РЕЙТИНГ НТЛ]:[РЕГ НТЛ]])</f>
        <v>0</v>
      </c>
      <c r="DT610" s="70">
        <f>SUM(Таблица1[[#This Row],[РЕЙТИНГ DPT]:[РЕЙТИНГ НТЛ]])</f>
        <v>1</v>
      </c>
    </row>
    <row r="611" spans="1:124" x14ac:dyDescent="0.25">
      <c r="A611" s="21">
        <v>34</v>
      </c>
      <c r="B611" s="18" t="s">
        <v>230</v>
      </c>
      <c r="C611" s="14" t="s">
        <v>156</v>
      </c>
      <c r="D611" s="18" t="s">
        <v>141</v>
      </c>
      <c r="E611" s="18"/>
      <c r="F611" s="18"/>
      <c r="G611" s="18"/>
      <c r="H611" s="18"/>
      <c r="I611" s="18">
        <v>6</v>
      </c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  <c r="AP611" s="18"/>
      <c r="AQ611" s="18"/>
      <c r="AR611" s="18"/>
      <c r="AS611" s="18"/>
      <c r="AT611" s="18"/>
      <c r="AU611" s="18"/>
      <c r="AV611" s="18"/>
      <c r="AW611" s="18"/>
      <c r="AX611" s="18"/>
      <c r="AY611" s="18"/>
      <c r="AZ611" s="18"/>
      <c r="BA611" s="18"/>
      <c r="BB611" s="18"/>
      <c r="BC611" s="18"/>
      <c r="BD611" s="18"/>
      <c r="BE611" s="18"/>
      <c r="BF611" s="18"/>
      <c r="BG611" s="18"/>
      <c r="BH611" s="18"/>
      <c r="BI611" s="18"/>
      <c r="BJ611" s="18"/>
      <c r="BK611" s="18"/>
      <c r="BL611" s="18"/>
      <c r="BM611" s="18"/>
      <c r="BN611" s="18"/>
      <c r="BO611" s="18"/>
      <c r="BP611" s="18"/>
      <c r="BQ611" s="18"/>
      <c r="BR611" s="18"/>
      <c r="BS611" s="18"/>
      <c r="BT611" s="18"/>
      <c r="BU611" s="18"/>
      <c r="BV611" s="18"/>
      <c r="BW611" s="18"/>
      <c r="BX611" s="18"/>
      <c r="BY611" s="18"/>
      <c r="BZ611" s="18"/>
      <c r="CA611" s="18"/>
      <c r="CB611" s="18"/>
      <c r="CC611" s="18"/>
      <c r="CD611" s="18"/>
      <c r="CE611" s="18"/>
      <c r="CF611" s="18"/>
      <c r="CG611" s="18"/>
      <c r="CH611" s="18"/>
      <c r="CI611" s="18"/>
      <c r="CJ611" s="18"/>
      <c r="CK611" s="18"/>
      <c r="CL611" s="18"/>
      <c r="CM611" s="18"/>
      <c r="CN611" s="18"/>
      <c r="CO611" s="18"/>
      <c r="CP611" s="18"/>
      <c r="CQ611" s="18"/>
      <c r="CR611" s="18"/>
      <c r="CS611" s="18"/>
      <c r="CT611" s="18"/>
      <c r="CU611" s="18"/>
      <c r="CV611" s="18"/>
      <c r="CW611" s="18"/>
      <c r="CX611" s="18"/>
      <c r="CY611" s="18"/>
      <c r="CZ611" s="18"/>
      <c r="DA611" s="18"/>
      <c r="DB611" s="18"/>
      <c r="DC611" s="18"/>
      <c r="DD611" s="18"/>
      <c r="DE611" s="18"/>
      <c r="DF611" s="18"/>
      <c r="DG611" s="18"/>
      <c r="DH611" s="18"/>
      <c r="DI611" s="18"/>
      <c r="DJ611" s="18"/>
      <c r="DK611" s="18"/>
      <c r="DL611" s="18"/>
      <c r="DM611" s="18"/>
      <c r="DN611" s="18"/>
      <c r="DO611" s="18"/>
      <c r="DP611" s="59">
        <v>1</v>
      </c>
      <c r="DQ611" s="66">
        <v>0</v>
      </c>
      <c r="DR611" s="16">
        <v>0</v>
      </c>
      <c r="DS611" s="19">
        <f>PRODUCT(Таблица1[[#This Row],[РЕЙТИНГ НТЛ]:[РЕГ НТЛ]])</f>
        <v>0</v>
      </c>
      <c r="DT611" s="70">
        <f>SUM(Таблица1[[#This Row],[РЕЙТИНГ DPT]:[РЕЙТИНГ НТЛ]])</f>
        <v>1</v>
      </c>
    </row>
    <row r="612" spans="1:124" x14ac:dyDescent="0.25">
      <c r="A612" s="13">
        <v>11</v>
      </c>
      <c r="B612" s="14" t="s">
        <v>229</v>
      </c>
      <c r="C612" s="14" t="s">
        <v>156</v>
      </c>
      <c r="D612" s="14" t="s">
        <v>141</v>
      </c>
      <c r="E612" s="14"/>
      <c r="F612" s="14"/>
      <c r="G612" s="14"/>
      <c r="H612" s="14"/>
      <c r="I612" s="14">
        <v>7</v>
      </c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  <c r="BN612" s="14"/>
      <c r="BO612" s="14"/>
      <c r="BP612" s="14"/>
      <c r="BQ612" s="14"/>
      <c r="BR612" s="14"/>
      <c r="BS612" s="14"/>
      <c r="BT612" s="14"/>
      <c r="BU612" s="14"/>
      <c r="BV612" s="14"/>
      <c r="BW612" s="14"/>
      <c r="BX612" s="14"/>
      <c r="BY612" s="14"/>
      <c r="BZ612" s="14"/>
      <c r="CA612" s="14"/>
      <c r="CB612" s="14"/>
      <c r="CC612" s="14"/>
      <c r="CD612" s="14"/>
      <c r="CE612" s="14"/>
      <c r="CF612" s="14"/>
      <c r="CG612" s="14"/>
      <c r="CH612" s="14"/>
      <c r="CI612" s="14"/>
      <c r="CJ612" s="14"/>
      <c r="CK612" s="14"/>
      <c r="CL612" s="14"/>
      <c r="CM612" s="14"/>
      <c r="CN612" s="14"/>
      <c r="CO612" s="14"/>
      <c r="CP612" s="14"/>
      <c r="CQ612" s="14"/>
      <c r="CR612" s="14"/>
      <c r="CS612" s="14"/>
      <c r="CT612" s="14"/>
      <c r="CU612" s="14"/>
      <c r="CV612" s="14"/>
      <c r="CW612" s="14"/>
      <c r="CX612" s="14"/>
      <c r="CY612" s="14"/>
      <c r="CZ612" s="14"/>
      <c r="DA612" s="14"/>
      <c r="DB612" s="14"/>
      <c r="DC612" s="14"/>
      <c r="DD612" s="14"/>
      <c r="DE612" s="14"/>
      <c r="DF612" s="14"/>
      <c r="DG612" s="14"/>
      <c r="DH612" s="14"/>
      <c r="DI612" s="14"/>
      <c r="DJ612" s="14"/>
      <c r="DK612" s="14"/>
      <c r="DL612" s="14"/>
      <c r="DM612" s="14"/>
      <c r="DN612" s="14"/>
      <c r="DO612" s="14"/>
      <c r="DP612" s="55">
        <v>0</v>
      </c>
      <c r="DQ612" s="66">
        <v>0</v>
      </c>
      <c r="DR612" s="16">
        <v>0</v>
      </c>
      <c r="DS612" s="43">
        <f>PRODUCT(Таблица1[[#This Row],[РЕЙТИНГ НТЛ]:[РЕГ НТЛ]])</f>
        <v>0</v>
      </c>
      <c r="DT612" s="74">
        <f>SUM(Таблица1[[#This Row],[РЕЙТИНГ DPT]:[РЕЙТИНГ НТЛ]])</f>
        <v>0</v>
      </c>
    </row>
    <row r="613" spans="1:124" x14ac:dyDescent="0.25">
      <c r="A613" s="13">
        <v>43</v>
      </c>
      <c r="B613" s="14" t="s">
        <v>236</v>
      </c>
      <c r="C613" s="14" t="s">
        <v>104</v>
      </c>
      <c r="D613" s="14" t="s">
        <v>105</v>
      </c>
      <c r="E613" s="14"/>
      <c r="F613" s="14"/>
      <c r="G613" s="14"/>
      <c r="H613" s="14"/>
      <c r="I613" s="14">
        <v>8</v>
      </c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  <c r="BP613" s="14"/>
      <c r="BQ613" s="14"/>
      <c r="BR613" s="14"/>
      <c r="BS613" s="14"/>
      <c r="BT613" s="14"/>
      <c r="BU613" s="14"/>
      <c r="BV613" s="14"/>
      <c r="BW613" s="14"/>
      <c r="BX613" s="14"/>
      <c r="BY613" s="14"/>
      <c r="BZ613" s="14"/>
      <c r="CA613" s="14"/>
      <c r="CB613" s="14"/>
      <c r="CC613" s="14"/>
      <c r="CD613" s="14"/>
      <c r="CE613" s="14"/>
      <c r="CF613" s="14"/>
      <c r="CG613" s="14"/>
      <c r="CH613" s="14"/>
      <c r="CI613" s="14"/>
      <c r="CJ613" s="14"/>
      <c r="CK613" s="14"/>
      <c r="CL613" s="14"/>
      <c r="CM613" s="14"/>
      <c r="CN613" s="14"/>
      <c r="CO613" s="14"/>
      <c r="CP613" s="14"/>
      <c r="CQ613" s="14"/>
      <c r="CR613" s="14"/>
      <c r="CS613" s="14"/>
      <c r="CT613" s="14"/>
      <c r="CU613" s="14"/>
      <c r="CV613" s="14"/>
      <c r="CW613" s="14"/>
      <c r="CX613" s="14"/>
      <c r="CY613" s="14"/>
      <c r="CZ613" s="14"/>
      <c r="DA613" s="14"/>
      <c r="DB613" s="14"/>
      <c r="DC613" s="14"/>
      <c r="DD613" s="14"/>
      <c r="DE613" s="14"/>
      <c r="DF613" s="14"/>
      <c r="DG613" s="14"/>
      <c r="DH613" s="14"/>
      <c r="DI613" s="14"/>
      <c r="DJ613" s="14"/>
      <c r="DK613" s="14"/>
      <c r="DL613" s="14"/>
      <c r="DM613" s="14"/>
      <c r="DN613" s="14"/>
      <c r="DO613" s="14"/>
      <c r="DP613" s="55">
        <v>0</v>
      </c>
      <c r="DQ613" s="66">
        <v>0</v>
      </c>
      <c r="DR613" s="16">
        <v>1</v>
      </c>
      <c r="DS613" s="43">
        <f>PRODUCT(Таблица1[[#This Row],[РЕЙТИНГ НТЛ]:[РЕГ НТЛ]])</f>
        <v>0</v>
      </c>
      <c r="DT613" s="74">
        <f>SUM(Таблица1[[#This Row],[РЕЙТИНГ DPT]:[РЕЙТИНГ НТЛ]])</f>
        <v>0</v>
      </c>
    </row>
    <row r="614" spans="1:124" x14ac:dyDescent="0.25">
      <c r="A614" s="21">
        <v>36</v>
      </c>
      <c r="B614" s="18" t="s">
        <v>246</v>
      </c>
      <c r="C614" s="14" t="s">
        <v>116</v>
      </c>
      <c r="D614" s="18" t="s">
        <v>147</v>
      </c>
      <c r="E614" s="18"/>
      <c r="F614" s="18"/>
      <c r="G614" s="18"/>
      <c r="H614" s="18"/>
      <c r="I614" s="18">
        <v>9</v>
      </c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8"/>
      <c r="AI614" s="18"/>
      <c r="AJ614" s="18"/>
      <c r="AK614" s="18"/>
      <c r="AL614" s="18"/>
      <c r="AM614" s="18"/>
      <c r="AN614" s="18"/>
      <c r="AO614" s="18"/>
      <c r="AP614" s="18"/>
      <c r="AQ614" s="18"/>
      <c r="AR614" s="18"/>
      <c r="AS614" s="18"/>
      <c r="AT614" s="18"/>
      <c r="AU614" s="18"/>
      <c r="AV614" s="18"/>
      <c r="AW614" s="18"/>
      <c r="AX614" s="18"/>
      <c r="AY614" s="18"/>
      <c r="AZ614" s="18"/>
      <c r="BA614" s="18"/>
      <c r="BB614" s="18"/>
      <c r="BC614" s="18"/>
      <c r="BD614" s="18"/>
      <c r="BE614" s="18"/>
      <c r="BF614" s="18"/>
      <c r="BG614" s="18"/>
      <c r="BH614" s="18"/>
      <c r="BI614" s="18"/>
      <c r="BJ614" s="18"/>
      <c r="BK614" s="18"/>
      <c r="BL614" s="18"/>
      <c r="BM614" s="18"/>
      <c r="BN614" s="18"/>
      <c r="BO614" s="18"/>
      <c r="BP614" s="18"/>
      <c r="BQ614" s="18"/>
      <c r="BR614" s="18"/>
      <c r="BS614" s="18"/>
      <c r="BT614" s="18"/>
      <c r="BU614" s="18"/>
      <c r="BV614" s="18"/>
      <c r="BW614" s="18"/>
      <c r="BX614" s="18"/>
      <c r="BY614" s="18"/>
      <c r="BZ614" s="18"/>
      <c r="CA614" s="18"/>
      <c r="CB614" s="18"/>
      <c r="CC614" s="18"/>
      <c r="CD614" s="18"/>
      <c r="CE614" s="18"/>
      <c r="CF614" s="18"/>
      <c r="CG614" s="18"/>
      <c r="CH614" s="18"/>
      <c r="CI614" s="18"/>
      <c r="CJ614" s="18"/>
      <c r="CK614" s="18"/>
      <c r="CL614" s="18"/>
      <c r="CM614" s="18"/>
      <c r="CN614" s="18"/>
      <c r="CO614" s="18"/>
      <c r="CP614" s="18"/>
      <c r="CQ614" s="18"/>
      <c r="CR614" s="18"/>
      <c r="CS614" s="18"/>
      <c r="CT614" s="18"/>
      <c r="CU614" s="18"/>
      <c r="CV614" s="18"/>
      <c r="CW614" s="18"/>
      <c r="CX614" s="18"/>
      <c r="CY614" s="18"/>
      <c r="CZ614" s="18"/>
      <c r="DA614" s="18"/>
      <c r="DB614" s="18"/>
      <c r="DC614" s="18"/>
      <c r="DD614" s="18"/>
      <c r="DE614" s="18"/>
      <c r="DF614" s="18"/>
      <c r="DG614" s="18"/>
      <c r="DH614" s="18"/>
      <c r="DI614" s="18"/>
      <c r="DJ614" s="18"/>
      <c r="DK614" s="18"/>
      <c r="DL614" s="18"/>
      <c r="DM614" s="18"/>
      <c r="DN614" s="18"/>
      <c r="DO614" s="18"/>
      <c r="DP614" s="55">
        <v>0</v>
      </c>
      <c r="DQ614" s="66">
        <v>0</v>
      </c>
      <c r="DR614" s="16">
        <v>0</v>
      </c>
      <c r="DS614" s="44">
        <f>PRODUCT(Таблица1[[#This Row],[РЕЙТИНГ НТЛ]:[РЕГ НТЛ]])</f>
        <v>0</v>
      </c>
      <c r="DT614" s="74">
        <f>SUM(Таблица1[[#This Row],[РЕЙТИНГ DPT]:[РЕЙТИНГ НТЛ]])</f>
        <v>0</v>
      </c>
    </row>
    <row r="615" spans="1:124" x14ac:dyDescent="0.25">
      <c r="A615" s="13">
        <v>37</v>
      </c>
      <c r="B615" s="14" t="s">
        <v>247</v>
      </c>
      <c r="C615" s="14" t="s">
        <v>116</v>
      </c>
      <c r="D615" s="14" t="s">
        <v>148</v>
      </c>
      <c r="E615" s="14"/>
      <c r="F615" s="14"/>
      <c r="G615" s="14"/>
      <c r="H615" s="14"/>
      <c r="I615" s="14">
        <v>10</v>
      </c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  <c r="BO615" s="14"/>
      <c r="BP615" s="14"/>
      <c r="BQ615" s="14"/>
      <c r="BR615" s="14"/>
      <c r="BS615" s="14"/>
      <c r="BT615" s="14"/>
      <c r="BU615" s="14"/>
      <c r="BV615" s="14"/>
      <c r="BW615" s="14"/>
      <c r="BX615" s="14"/>
      <c r="BY615" s="14"/>
      <c r="BZ615" s="14"/>
      <c r="CA615" s="14"/>
      <c r="CB615" s="14"/>
      <c r="CC615" s="14"/>
      <c r="CD615" s="14"/>
      <c r="CE615" s="14"/>
      <c r="CF615" s="14"/>
      <c r="CG615" s="14"/>
      <c r="CH615" s="14"/>
      <c r="CI615" s="14"/>
      <c r="CJ615" s="14"/>
      <c r="CK615" s="14"/>
      <c r="CL615" s="14"/>
      <c r="CM615" s="14"/>
      <c r="CN615" s="14"/>
      <c r="CO615" s="14"/>
      <c r="CP615" s="14"/>
      <c r="CQ615" s="14"/>
      <c r="CR615" s="14"/>
      <c r="CS615" s="14"/>
      <c r="CT615" s="14"/>
      <c r="CU615" s="14"/>
      <c r="CV615" s="14"/>
      <c r="CW615" s="14"/>
      <c r="CX615" s="14"/>
      <c r="CY615" s="14"/>
      <c r="CZ615" s="14"/>
      <c r="DA615" s="14"/>
      <c r="DB615" s="14"/>
      <c r="DC615" s="14"/>
      <c r="DD615" s="14"/>
      <c r="DE615" s="14"/>
      <c r="DF615" s="14"/>
      <c r="DG615" s="14"/>
      <c r="DH615" s="14"/>
      <c r="DI615" s="14"/>
      <c r="DJ615" s="14"/>
      <c r="DK615" s="14"/>
      <c r="DL615" s="14"/>
      <c r="DM615" s="14"/>
      <c r="DN615" s="14"/>
      <c r="DO615" s="14"/>
      <c r="DP615" s="55">
        <v>0</v>
      </c>
      <c r="DQ615" s="66">
        <v>0</v>
      </c>
      <c r="DR615" s="16">
        <v>0</v>
      </c>
      <c r="DS615" s="43">
        <f>PRODUCT(Таблица1[[#This Row],[РЕЙТИНГ НТЛ]:[РЕГ НТЛ]])</f>
        <v>0</v>
      </c>
      <c r="DT615" s="74">
        <f>SUM(Таблица1[[#This Row],[РЕЙТИНГ DPT]:[РЕЙТИНГ НТЛ]])</f>
        <v>0</v>
      </c>
    </row>
    <row r="616" spans="1:124" x14ac:dyDescent="0.25">
      <c r="A616" s="13">
        <v>23</v>
      </c>
      <c r="B616" s="14" t="s">
        <v>250</v>
      </c>
      <c r="C616" s="14" t="s">
        <v>104</v>
      </c>
      <c r="D616" s="14" t="s">
        <v>105</v>
      </c>
      <c r="E616" s="14"/>
      <c r="F616" s="14"/>
      <c r="G616" s="14"/>
      <c r="H616" s="14"/>
      <c r="I616" s="14">
        <v>15</v>
      </c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  <c r="BN616" s="14"/>
      <c r="BO616" s="14"/>
      <c r="BP616" s="14"/>
      <c r="BQ616" s="14"/>
      <c r="BR616" s="14"/>
      <c r="BS616" s="14"/>
      <c r="BT616" s="14"/>
      <c r="BU616" s="14"/>
      <c r="BV616" s="14"/>
      <c r="BW616" s="14"/>
      <c r="BX616" s="14"/>
      <c r="BY616" s="14"/>
      <c r="BZ616" s="14"/>
      <c r="CA616" s="14"/>
      <c r="CB616" s="14"/>
      <c r="CC616" s="14"/>
      <c r="CD616" s="14"/>
      <c r="CE616" s="14"/>
      <c r="CF616" s="14"/>
      <c r="CG616" s="14"/>
      <c r="CH616" s="14"/>
      <c r="CI616" s="14"/>
      <c r="CJ616" s="14"/>
      <c r="CK616" s="14"/>
      <c r="CL616" s="14"/>
      <c r="CM616" s="14"/>
      <c r="CN616" s="14"/>
      <c r="CO616" s="14"/>
      <c r="CP616" s="14"/>
      <c r="CQ616" s="14"/>
      <c r="CR616" s="14"/>
      <c r="CS616" s="14"/>
      <c r="CT616" s="14"/>
      <c r="CU616" s="14"/>
      <c r="CV616" s="14"/>
      <c r="CW616" s="14"/>
      <c r="CX616" s="14"/>
      <c r="CY616" s="14"/>
      <c r="CZ616" s="14"/>
      <c r="DA616" s="14"/>
      <c r="DB616" s="14"/>
      <c r="DC616" s="14"/>
      <c r="DD616" s="14"/>
      <c r="DE616" s="14"/>
      <c r="DF616" s="14"/>
      <c r="DG616" s="14"/>
      <c r="DH616" s="14"/>
      <c r="DI616" s="14"/>
      <c r="DJ616" s="14"/>
      <c r="DK616" s="14"/>
      <c r="DL616" s="14"/>
      <c r="DM616" s="14"/>
      <c r="DN616" s="14"/>
      <c r="DO616" s="14"/>
      <c r="DP616" s="55">
        <v>0</v>
      </c>
      <c r="DQ616" s="66">
        <v>0</v>
      </c>
      <c r="DR616" s="16">
        <v>1</v>
      </c>
      <c r="DS616" s="43">
        <f>PRODUCT(Таблица1[[#This Row],[РЕЙТИНГ НТЛ]:[РЕГ НТЛ]])</f>
        <v>0</v>
      </c>
      <c r="DT616" s="74">
        <f>SUM(Таблица1[[#This Row],[РЕЙТИНГ DPT]:[РЕЙТИНГ НТЛ]])</f>
        <v>0</v>
      </c>
    </row>
    <row r="617" spans="1:124" x14ac:dyDescent="0.25">
      <c r="A617" s="13">
        <v>75</v>
      </c>
      <c r="B617" s="14" t="s">
        <v>248</v>
      </c>
      <c r="C617" s="14" t="s">
        <v>116</v>
      </c>
      <c r="D617" s="14" t="s">
        <v>117</v>
      </c>
      <c r="E617" s="14"/>
      <c r="F617" s="14"/>
      <c r="G617" s="14"/>
      <c r="H617" s="14"/>
      <c r="I617" s="14" t="s">
        <v>149</v>
      </c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  <c r="BN617" s="14"/>
      <c r="BO617" s="14"/>
      <c r="BP617" s="14"/>
      <c r="BQ617" s="14"/>
      <c r="BR617" s="14"/>
      <c r="BS617" s="14"/>
      <c r="BT617" s="14"/>
      <c r="BU617" s="14"/>
      <c r="BV617" s="14"/>
      <c r="BW617" s="14"/>
      <c r="BX617" s="14"/>
      <c r="BY617" s="14"/>
      <c r="BZ617" s="14"/>
      <c r="CA617" s="14"/>
      <c r="CB617" s="14"/>
      <c r="CC617" s="14"/>
      <c r="CD617" s="14"/>
      <c r="CE617" s="14"/>
      <c r="CF617" s="14"/>
      <c r="CG617" s="14"/>
      <c r="CH617" s="14"/>
      <c r="CI617" s="14"/>
      <c r="CJ617" s="14"/>
      <c r="CK617" s="14"/>
      <c r="CL617" s="14"/>
      <c r="CM617" s="14"/>
      <c r="CN617" s="14"/>
      <c r="CO617" s="14"/>
      <c r="CP617" s="14"/>
      <c r="CQ617" s="14"/>
      <c r="CR617" s="14"/>
      <c r="CS617" s="14"/>
      <c r="CT617" s="14"/>
      <c r="CU617" s="14"/>
      <c r="CV617" s="14"/>
      <c r="CW617" s="14"/>
      <c r="CX617" s="14"/>
      <c r="CY617" s="14"/>
      <c r="CZ617" s="14"/>
      <c r="DA617" s="14"/>
      <c r="DB617" s="14"/>
      <c r="DC617" s="14"/>
      <c r="DD617" s="14"/>
      <c r="DE617" s="14"/>
      <c r="DF617" s="14"/>
      <c r="DG617" s="14"/>
      <c r="DH617" s="14"/>
      <c r="DI617" s="14"/>
      <c r="DJ617" s="14"/>
      <c r="DK617" s="14"/>
      <c r="DL617" s="14"/>
      <c r="DM617" s="14"/>
      <c r="DN617" s="14"/>
      <c r="DO617" s="14"/>
      <c r="DP617" s="55">
        <v>0</v>
      </c>
      <c r="DQ617" s="66">
        <v>0</v>
      </c>
      <c r="DR617" s="16">
        <v>0</v>
      </c>
      <c r="DS617" s="43">
        <f>PRODUCT(Таблица1[[#This Row],[РЕЙТИНГ НТЛ]:[РЕГ НТЛ]])</f>
        <v>0</v>
      </c>
      <c r="DT617" s="74">
        <f>SUM(Таблица1[[#This Row],[РЕЙТИНГ DPT]:[РЕЙТИНГ НТЛ]])</f>
        <v>0</v>
      </c>
    </row>
    <row r="618" spans="1:124" x14ac:dyDescent="0.25">
      <c r="A618" s="13">
        <v>69</v>
      </c>
      <c r="B618" s="14" t="s">
        <v>233</v>
      </c>
      <c r="C618" s="14" t="s">
        <v>156</v>
      </c>
      <c r="D618" s="14" t="s">
        <v>141</v>
      </c>
      <c r="E618" s="14"/>
      <c r="F618" s="14"/>
      <c r="G618" s="14"/>
      <c r="H618" s="14"/>
      <c r="I618" s="14" t="s">
        <v>149</v>
      </c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  <c r="BO618" s="14"/>
      <c r="BP618" s="14"/>
      <c r="BQ618" s="14"/>
      <c r="BR618" s="14"/>
      <c r="BS618" s="14"/>
      <c r="BT618" s="14"/>
      <c r="BU618" s="14"/>
      <c r="BV618" s="14"/>
      <c r="BW618" s="14"/>
      <c r="BX618" s="14"/>
      <c r="BY618" s="14"/>
      <c r="BZ618" s="14"/>
      <c r="CA618" s="14"/>
      <c r="CB618" s="14"/>
      <c r="CC618" s="14"/>
      <c r="CD618" s="14"/>
      <c r="CE618" s="14"/>
      <c r="CF618" s="14"/>
      <c r="CG618" s="14"/>
      <c r="CH618" s="14"/>
      <c r="CI618" s="14"/>
      <c r="CJ618" s="14"/>
      <c r="CK618" s="14"/>
      <c r="CL618" s="14"/>
      <c r="CM618" s="14"/>
      <c r="CN618" s="14"/>
      <c r="CO618" s="14"/>
      <c r="CP618" s="14"/>
      <c r="CQ618" s="14"/>
      <c r="CR618" s="14"/>
      <c r="CS618" s="14"/>
      <c r="CT618" s="14"/>
      <c r="CU618" s="14"/>
      <c r="CV618" s="14"/>
      <c r="CW618" s="14"/>
      <c r="CX618" s="14"/>
      <c r="CY618" s="14"/>
      <c r="CZ618" s="14"/>
      <c r="DA618" s="14"/>
      <c r="DB618" s="14"/>
      <c r="DC618" s="14"/>
      <c r="DD618" s="14"/>
      <c r="DE618" s="14"/>
      <c r="DF618" s="14"/>
      <c r="DG618" s="14"/>
      <c r="DH618" s="14"/>
      <c r="DI618" s="14"/>
      <c r="DJ618" s="14"/>
      <c r="DK618" s="14"/>
      <c r="DL618" s="14"/>
      <c r="DM618" s="14"/>
      <c r="DN618" s="14"/>
      <c r="DO618" s="14"/>
      <c r="DP618" s="55">
        <v>0</v>
      </c>
      <c r="DQ618" s="66">
        <v>0</v>
      </c>
      <c r="DR618" s="16">
        <v>0</v>
      </c>
      <c r="DS618" s="43">
        <f>PRODUCT(Таблица1[[#This Row],[РЕЙТИНГ НТЛ]:[РЕГ НТЛ]])</f>
        <v>0</v>
      </c>
      <c r="DT618" s="74">
        <f>SUM(Таблица1[[#This Row],[РЕЙТИНГ DPT]:[РЕЙТИНГ НТЛ]])</f>
        <v>0</v>
      </c>
    </row>
    <row r="619" spans="1:124" x14ac:dyDescent="0.25">
      <c r="A619" s="13">
        <v>17</v>
      </c>
      <c r="B619" s="14" t="s">
        <v>249</v>
      </c>
      <c r="C619" s="14" t="s">
        <v>104</v>
      </c>
      <c r="D619" s="14" t="s">
        <v>105</v>
      </c>
      <c r="E619" s="14"/>
      <c r="F619" s="14"/>
      <c r="G619" s="14"/>
      <c r="H619" s="14"/>
      <c r="I619" s="14" t="s">
        <v>150</v>
      </c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4"/>
      <c r="BO619" s="14"/>
      <c r="BP619" s="14"/>
      <c r="BQ619" s="14"/>
      <c r="BR619" s="14"/>
      <c r="BS619" s="14"/>
      <c r="BT619" s="14"/>
      <c r="BU619" s="14"/>
      <c r="BV619" s="14"/>
      <c r="BW619" s="14"/>
      <c r="BX619" s="14"/>
      <c r="BY619" s="14"/>
      <c r="BZ619" s="14"/>
      <c r="CA619" s="14"/>
      <c r="CB619" s="14"/>
      <c r="CC619" s="14"/>
      <c r="CD619" s="14"/>
      <c r="CE619" s="14"/>
      <c r="CF619" s="14"/>
      <c r="CG619" s="14"/>
      <c r="CH619" s="14"/>
      <c r="CI619" s="14"/>
      <c r="CJ619" s="14"/>
      <c r="CK619" s="14"/>
      <c r="CL619" s="14"/>
      <c r="CM619" s="14"/>
      <c r="CN619" s="14"/>
      <c r="CO619" s="14"/>
      <c r="CP619" s="14"/>
      <c r="CQ619" s="14"/>
      <c r="CR619" s="14"/>
      <c r="CS619" s="14"/>
      <c r="CT619" s="14"/>
      <c r="CU619" s="14"/>
      <c r="CV619" s="14"/>
      <c r="CW619" s="14"/>
      <c r="CX619" s="14"/>
      <c r="CY619" s="14"/>
      <c r="CZ619" s="14"/>
      <c r="DA619" s="14"/>
      <c r="DB619" s="14"/>
      <c r="DC619" s="14"/>
      <c r="DD619" s="14"/>
      <c r="DE619" s="14"/>
      <c r="DF619" s="14"/>
      <c r="DG619" s="14"/>
      <c r="DH619" s="14"/>
      <c r="DI619" s="14"/>
      <c r="DJ619" s="14"/>
      <c r="DK619" s="14"/>
      <c r="DL619" s="14"/>
      <c r="DM619" s="14"/>
      <c r="DN619" s="14"/>
      <c r="DO619" s="14"/>
      <c r="DP619" s="55">
        <v>0</v>
      </c>
      <c r="DQ619" s="66">
        <v>0</v>
      </c>
      <c r="DR619" s="16">
        <v>1</v>
      </c>
      <c r="DS619" s="43">
        <f>PRODUCT(Таблица1[[#This Row],[РЕЙТИНГ НТЛ]:[РЕГ НТЛ]])</f>
        <v>0</v>
      </c>
      <c r="DT619" s="74">
        <f>SUM(Таблица1[[#This Row],[РЕЙТИНГ DPT]:[РЕЙТИНГ НТЛ]])</f>
        <v>0</v>
      </c>
    </row>
    <row r="620" spans="1:124" x14ac:dyDescent="0.25">
      <c r="A620" s="13">
        <v>228</v>
      </c>
      <c r="B620" s="14" t="s">
        <v>234</v>
      </c>
      <c r="C620" s="14" t="s">
        <v>106</v>
      </c>
      <c r="D620" s="14" t="s">
        <v>119</v>
      </c>
      <c r="E620" s="14"/>
      <c r="F620" s="14"/>
      <c r="G620" s="14"/>
      <c r="H620" s="14"/>
      <c r="I620" s="14" t="s">
        <v>150</v>
      </c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  <c r="BN620" s="14"/>
      <c r="BO620" s="14"/>
      <c r="BP620" s="14"/>
      <c r="BQ620" s="14"/>
      <c r="BR620" s="14"/>
      <c r="BS620" s="14"/>
      <c r="BT620" s="14"/>
      <c r="BU620" s="14"/>
      <c r="BV620" s="14"/>
      <c r="BW620" s="14"/>
      <c r="BX620" s="14"/>
      <c r="BY620" s="14"/>
      <c r="BZ620" s="14"/>
      <c r="CA620" s="14"/>
      <c r="CB620" s="14"/>
      <c r="CC620" s="14"/>
      <c r="CD620" s="14"/>
      <c r="CE620" s="14"/>
      <c r="CF620" s="14"/>
      <c r="CG620" s="14"/>
      <c r="CH620" s="14"/>
      <c r="CI620" s="14"/>
      <c r="CJ620" s="14"/>
      <c r="CK620" s="14"/>
      <c r="CL620" s="14"/>
      <c r="CM620" s="14"/>
      <c r="CN620" s="14"/>
      <c r="CO620" s="14"/>
      <c r="CP620" s="14"/>
      <c r="CQ620" s="14"/>
      <c r="CR620" s="14"/>
      <c r="CS620" s="14"/>
      <c r="CT620" s="14"/>
      <c r="CU620" s="14"/>
      <c r="CV620" s="14"/>
      <c r="CW620" s="14"/>
      <c r="CX620" s="14"/>
      <c r="CY620" s="14"/>
      <c r="CZ620" s="14"/>
      <c r="DA620" s="14"/>
      <c r="DB620" s="14"/>
      <c r="DC620" s="14"/>
      <c r="DD620" s="14"/>
      <c r="DE620" s="14"/>
      <c r="DF620" s="14"/>
      <c r="DG620" s="14"/>
      <c r="DH620" s="14"/>
      <c r="DI620" s="14"/>
      <c r="DJ620" s="14"/>
      <c r="DK620" s="14"/>
      <c r="DL620" s="14"/>
      <c r="DM620" s="14"/>
      <c r="DN620" s="14"/>
      <c r="DO620" s="14"/>
      <c r="DP620" s="55">
        <v>0</v>
      </c>
      <c r="DQ620" s="66">
        <v>0</v>
      </c>
      <c r="DR620" s="16">
        <v>1</v>
      </c>
      <c r="DS620" s="43">
        <f>PRODUCT(Таблица1[[#This Row],[РЕЙТИНГ НТЛ]:[РЕГ НТЛ]])</f>
        <v>0</v>
      </c>
      <c r="DT620" s="74">
        <f>SUM(Таблица1[[#This Row],[РЕЙТИНГ DPT]:[РЕЙТИНГ НТЛ]])</f>
        <v>0</v>
      </c>
    </row>
    <row r="621" spans="1:124" x14ac:dyDescent="0.25">
      <c r="A621" s="21">
        <v>48</v>
      </c>
      <c r="B621" s="14" t="s">
        <v>238</v>
      </c>
      <c r="C621" s="14" t="s">
        <v>104</v>
      </c>
      <c r="D621" s="18" t="s">
        <v>105</v>
      </c>
      <c r="E621" s="18"/>
      <c r="F621" s="18"/>
      <c r="G621" s="18"/>
      <c r="H621" s="18">
        <v>1</v>
      </c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  <c r="AP621" s="18"/>
      <c r="AQ621" s="18"/>
      <c r="AR621" s="18"/>
      <c r="AS621" s="18"/>
      <c r="AT621" s="18"/>
      <c r="AU621" s="18"/>
      <c r="AV621" s="18"/>
      <c r="AW621" s="18"/>
      <c r="AX621" s="18"/>
      <c r="AY621" s="18"/>
      <c r="AZ621" s="18"/>
      <c r="BA621" s="18"/>
      <c r="BB621" s="18"/>
      <c r="BC621" s="18"/>
      <c r="BD621" s="18"/>
      <c r="BE621" s="18"/>
      <c r="BF621" s="18"/>
      <c r="BG621" s="18"/>
      <c r="BH621" s="18"/>
      <c r="BI621" s="18"/>
      <c r="BJ621" s="18"/>
      <c r="BK621" s="18"/>
      <c r="BL621" s="18"/>
      <c r="BM621" s="18"/>
      <c r="BN621" s="18"/>
      <c r="BO621" s="18"/>
      <c r="BP621" s="18"/>
      <c r="BQ621" s="18"/>
      <c r="BR621" s="18"/>
      <c r="BS621" s="18"/>
      <c r="BT621" s="18"/>
      <c r="BU621" s="18"/>
      <c r="BV621" s="18"/>
      <c r="BW621" s="18"/>
      <c r="BX621" s="18"/>
      <c r="BY621" s="18"/>
      <c r="BZ621" s="18"/>
      <c r="CA621" s="18"/>
      <c r="CB621" s="18"/>
      <c r="CC621" s="18"/>
      <c r="CD621" s="18"/>
      <c r="CE621" s="18"/>
      <c r="CF621" s="18"/>
      <c r="CG621" s="18"/>
      <c r="CH621" s="18"/>
      <c r="CI621" s="18"/>
      <c r="CJ621" s="18"/>
      <c r="CK621" s="18"/>
      <c r="CL621" s="18"/>
      <c r="CM621" s="18"/>
      <c r="CN621" s="18"/>
      <c r="CO621" s="18"/>
      <c r="CP621" s="18"/>
      <c r="CQ621" s="18"/>
      <c r="CR621" s="18"/>
      <c r="CS621" s="18"/>
      <c r="CT621" s="18"/>
      <c r="CU621" s="18"/>
      <c r="CV621" s="18"/>
      <c r="CW621" s="18"/>
      <c r="CX621" s="18"/>
      <c r="CY621" s="18"/>
      <c r="CZ621" s="18"/>
      <c r="DA621" s="18"/>
      <c r="DB621" s="18"/>
      <c r="DC621" s="18"/>
      <c r="DD621" s="18"/>
      <c r="DE621" s="18"/>
      <c r="DF621" s="18"/>
      <c r="DG621" s="18"/>
      <c r="DH621" s="18"/>
      <c r="DI621" s="18"/>
      <c r="DJ621" s="18"/>
      <c r="DK621" s="18"/>
      <c r="DL621" s="18"/>
      <c r="DM621" s="18"/>
      <c r="DN621" s="18"/>
      <c r="DO621" s="18"/>
      <c r="DP621" s="59">
        <v>3</v>
      </c>
      <c r="DQ621" s="66">
        <v>0</v>
      </c>
      <c r="DR621" s="16">
        <v>1</v>
      </c>
      <c r="DS621" s="19">
        <f>PRODUCT(Таблица1[[#This Row],[РЕЙТИНГ НТЛ]:[РЕГ НТЛ]])</f>
        <v>0</v>
      </c>
      <c r="DT621" s="70">
        <f>SUM(Таблица1[[#This Row],[РЕЙТИНГ DPT]:[РЕЙТИНГ НТЛ]])</f>
        <v>3</v>
      </c>
    </row>
    <row r="622" spans="1:124" x14ac:dyDescent="0.25">
      <c r="A622" s="13">
        <v>6</v>
      </c>
      <c r="B622" s="14" t="s">
        <v>239</v>
      </c>
      <c r="C622" s="14" t="s">
        <v>102</v>
      </c>
      <c r="D622" s="14" t="s">
        <v>103</v>
      </c>
      <c r="E622" s="14"/>
      <c r="F622" s="14"/>
      <c r="G622" s="14"/>
      <c r="H622" s="14">
        <v>2</v>
      </c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  <c r="BN622" s="14"/>
      <c r="BO622" s="14"/>
      <c r="BP622" s="14"/>
      <c r="BQ622" s="14"/>
      <c r="BR622" s="14"/>
      <c r="BS622" s="14"/>
      <c r="BT622" s="14"/>
      <c r="BU622" s="14"/>
      <c r="BV622" s="14"/>
      <c r="BW622" s="14"/>
      <c r="BX622" s="14"/>
      <c r="BY622" s="14"/>
      <c r="BZ622" s="14"/>
      <c r="CA622" s="14"/>
      <c r="CB622" s="14"/>
      <c r="CC622" s="14"/>
      <c r="CD622" s="14"/>
      <c r="CE622" s="14"/>
      <c r="CF622" s="14"/>
      <c r="CG622" s="14"/>
      <c r="CH622" s="14"/>
      <c r="CI622" s="14"/>
      <c r="CJ622" s="14"/>
      <c r="CK622" s="14"/>
      <c r="CL622" s="14"/>
      <c r="CM622" s="14"/>
      <c r="CN622" s="14"/>
      <c r="CO622" s="14"/>
      <c r="CP622" s="14"/>
      <c r="CQ622" s="14"/>
      <c r="CR622" s="14"/>
      <c r="CS622" s="14"/>
      <c r="CT622" s="14"/>
      <c r="CU622" s="14"/>
      <c r="CV622" s="14"/>
      <c r="CW622" s="14"/>
      <c r="CX622" s="14"/>
      <c r="CY622" s="14"/>
      <c r="CZ622" s="14"/>
      <c r="DA622" s="14"/>
      <c r="DB622" s="14"/>
      <c r="DC622" s="14"/>
      <c r="DD622" s="14"/>
      <c r="DE622" s="14"/>
      <c r="DF622" s="14"/>
      <c r="DG622" s="14"/>
      <c r="DH622" s="14"/>
      <c r="DI622" s="14"/>
      <c r="DJ622" s="14"/>
      <c r="DK622" s="14"/>
      <c r="DL622" s="14"/>
      <c r="DM622" s="14"/>
      <c r="DN622" s="14"/>
      <c r="DO622" s="14"/>
      <c r="DP622" s="57">
        <v>2</v>
      </c>
      <c r="DQ622" s="66">
        <v>0</v>
      </c>
      <c r="DR622" s="16">
        <v>1</v>
      </c>
      <c r="DS622" s="16">
        <f>PRODUCT(Таблица1[[#This Row],[РЕЙТИНГ НТЛ]:[РЕГ НТЛ]])</f>
        <v>0</v>
      </c>
      <c r="DT622" s="70">
        <f>SUM(Таблица1[[#This Row],[РЕЙТИНГ DPT]:[РЕЙТИНГ НТЛ]])</f>
        <v>2</v>
      </c>
    </row>
    <row r="623" spans="1:124" x14ac:dyDescent="0.25">
      <c r="A623" s="13">
        <v>45</v>
      </c>
      <c r="B623" s="14" t="s">
        <v>240</v>
      </c>
      <c r="C623" s="14" t="s">
        <v>104</v>
      </c>
      <c r="D623" s="14" t="s">
        <v>105</v>
      </c>
      <c r="E623" s="14"/>
      <c r="F623" s="14"/>
      <c r="G623" s="14"/>
      <c r="H623" s="14">
        <v>3</v>
      </c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  <c r="BO623" s="14"/>
      <c r="BP623" s="14"/>
      <c r="BQ623" s="14"/>
      <c r="BR623" s="14"/>
      <c r="BS623" s="14"/>
      <c r="BT623" s="14"/>
      <c r="BU623" s="14"/>
      <c r="BV623" s="14"/>
      <c r="BW623" s="14"/>
      <c r="BX623" s="14"/>
      <c r="BY623" s="14"/>
      <c r="BZ623" s="14"/>
      <c r="CA623" s="14"/>
      <c r="CB623" s="14"/>
      <c r="CC623" s="14"/>
      <c r="CD623" s="14"/>
      <c r="CE623" s="14"/>
      <c r="CF623" s="14"/>
      <c r="CG623" s="14"/>
      <c r="CH623" s="14"/>
      <c r="CI623" s="14"/>
      <c r="CJ623" s="14"/>
      <c r="CK623" s="14"/>
      <c r="CL623" s="14"/>
      <c r="CM623" s="14"/>
      <c r="CN623" s="14"/>
      <c r="CO623" s="14"/>
      <c r="CP623" s="14"/>
      <c r="CQ623" s="14"/>
      <c r="CR623" s="14"/>
      <c r="CS623" s="14"/>
      <c r="CT623" s="14"/>
      <c r="CU623" s="14"/>
      <c r="CV623" s="14"/>
      <c r="CW623" s="14"/>
      <c r="CX623" s="14"/>
      <c r="CY623" s="14"/>
      <c r="CZ623" s="14"/>
      <c r="DA623" s="14"/>
      <c r="DB623" s="14"/>
      <c r="DC623" s="14"/>
      <c r="DD623" s="14"/>
      <c r="DE623" s="14"/>
      <c r="DF623" s="14"/>
      <c r="DG623" s="14"/>
      <c r="DH623" s="14"/>
      <c r="DI623" s="14"/>
      <c r="DJ623" s="14"/>
      <c r="DK623" s="14"/>
      <c r="DL623" s="14"/>
      <c r="DM623" s="14"/>
      <c r="DN623" s="14"/>
      <c r="DO623" s="14"/>
      <c r="DP623" s="57">
        <v>2</v>
      </c>
      <c r="DQ623" s="66">
        <v>0</v>
      </c>
      <c r="DR623" s="16">
        <v>1</v>
      </c>
      <c r="DS623" s="16">
        <f>PRODUCT(Таблица1[[#This Row],[РЕЙТИНГ НТЛ]:[РЕГ НТЛ]])</f>
        <v>0</v>
      </c>
      <c r="DT623" s="70">
        <f>SUM(Таблица1[[#This Row],[РЕЙТИНГ DPT]:[РЕЙТИНГ НТЛ]])</f>
        <v>2</v>
      </c>
    </row>
    <row r="624" spans="1:124" x14ac:dyDescent="0.25">
      <c r="A624" s="13">
        <v>8</v>
      </c>
      <c r="B624" s="14" t="s">
        <v>241</v>
      </c>
      <c r="C624" s="14" t="s">
        <v>106</v>
      </c>
      <c r="D624" s="14" t="s">
        <v>108</v>
      </c>
      <c r="E624" s="14"/>
      <c r="F624" s="14"/>
      <c r="G624" s="14"/>
      <c r="H624" s="14">
        <v>4</v>
      </c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4"/>
      <c r="BO624" s="14"/>
      <c r="BP624" s="14"/>
      <c r="BQ624" s="14"/>
      <c r="BR624" s="14"/>
      <c r="BS624" s="14"/>
      <c r="BT624" s="14"/>
      <c r="BU624" s="14"/>
      <c r="BV624" s="14"/>
      <c r="BW624" s="14"/>
      <c r="BX624" s="14"/>
      <c r="BY624" s="14"/>
      <c r="BZ624" s="14"/>
      <c r="CA624" s="14"/>
      <c r="CB624" s="14"/>
      <c r="CC624" s="14"/>
      <c r="CD624" s="14"/>
      <c r="CE624" s="14"/>
      <c r="CF624" s="14"/>
      <c r="CG624" s="14"/>
      <c r="CH624" s="14"/>
      <c r="CI624" s="14"/>
      <c r="CJ624" s="14"/>
      <c r="CK624" s="14"/>
      <c r="CL624" s="14"/>
      <c r="CM624" s="14"/>
      <c r="CN624" s="14"/>
      <c r="CO624" s="14"/>
      <c r="CP624" s="14"/>
      <c r="CQ624" s="14"/>
      <c r="CR624" s="14"/>
      <c r="CS624" s="14"/>
      <c r="CT624" s="14"/>
      <c r="CU624" s="14"/>
      <c r="CV624" s="14"/>
      <c r="CW624" s="14"/>
      <c r="CX624" s="14"/>
      <c r="CY624" s="14"/>
      <c r="CZ624" s="14"/>
      <c r="DA624" s="14"/>
      <c r="DB624" s="14"/>
      <c r="DC624" s="14"/>
      <c r="DD624" s="14"/>
      <c r="DE624" s="14"/>
      <c r="DF624" s="14"/>
      <c r="DG624" s="14"/>
      <c r="DH624" s="14"/>
      <c r="DI624" s="14"/>
      <c r="DJ624" s="14"/>
      <c r="DK624" s="14"/>
      <c r="DL624" s="14"/>
      <c r="DM624" s="14"/>
      <c r="DN624" s="14"/>
      <c r="DO624" s="14"/>
      <c r="DP624" s="57">
        <v>1</v>
      </c>
      <c r="DQ624" s="66">
        <v>0</v>
      </c>
      <c r="DR624" s="16">
        <v>0</v>
      </c>
      <c r="DS624" s="16">
        <f>PRODUCT(Таблица1[[#This Row],[РЕЙТИНГ НТЛ]:[РЕГ НТЛ]])</f>
        <v>0</v>
      </c>
      <c r="DT624" s="70">
        <f>SUM(Таблица1[[#This Row],[РЕЙТИНГ DPT]:[РЕЙТИНГ НТЛ]])</f>
        <v>1</v>
      </c>
    </row>
    <row r="625" spans="1:124" x14ac:dyDescent="0.25">
      <c r="A625" s="13">
        <v>2</v>
      </c>
      <c r="B625" s="14" t="s">
        <v>242</v>
      </c>
      <c r="C625" s="14" t="s">
        <v>104</v>
      </c>
      <c r="D625" s="14" t="s">
        <v>105</v>
      </c>
      <c r="E625" s="14"/>
      <c r="F625" s="14"/>
      <c r="G625" s="14"/>
      <c r="H625" s="14">
        <v>5</v>
      </c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4"/>
      <c r="BQ625" s="14"/>
      <c r="BR625" s="14"/>
      <c r="BS625" s="14"/>
      <c r="BT625" s="14"/>
      <c r="BU625" s="14"/>
      <c r="BV625" s="14"/>
      <c r="BW625" s="14"/>
      <c r="BX625" s="14"/>
      <c r="BY625" s="14"/>
      <c r="BZ625" s="14"/>
      <c r="CA625" s="14"/>
      <c r="CB625" s="14"/>
      <c r="CC625" s="14"/>
      <c r="CD625" s="14"/>
      <c r="CE625" s="14"/>
      <c r="CF625" s="14"/>
      <c r="CG625" s="14"/>
      <c r="CH625" s="14"/>
      <c r="CI625" s="14"/>
      <c r="CJ625" s="14"/>
      <c r="CK625" s="14"/>
      <c r="CL625" s="14"/>
      <c r="CM625" s="14"/>
      <c r="CN625" s="14"/>
      <c r="CO625" s="14"/>
      <c r="CP625" s="14"/>
      <c r="CQ625" s="14"/>
      <c r="CR625" s="14"/>
      <c r="CS625" s="14"/>
      <c r="CT625" s="14"/>
      <c r="CU625" s="14"/>
      <c r="CV625" s="14"/>
      <c r="CW625" s="14"/>
      <c r="CX625" s="14"/>
      <c r="CY625" s="14"/>
      <c r="CZ625" s="14"/>
      <c r="DA625" s="14"/>
      <c r="DB625" s="14"/>
      <c r="DC625" s="14"/>
      <c r="DD625" s="14"/>
      <c r="DE625" s="14"/>
      <c r="DF625" s="14"/>
      <c r="DG625" s="14"/>
      <c r="DH625" s="14"/>
      <c r="DI625" s="14"/>
      <c r="DJ625" s="14"/>
      <c r="DK625" s="14"/>
      <c r="DL625" s="14"/>
      <c r="DM625" s="14"/>
      <c r="DN625" s="14"/>
      <c r="DO625" s="14"/>
      <c r="DP625" s="57">
        <v>1</v>
      </c>
      <c r="DQ625" s="66">
        <v>0</v>
      </c>
      <c r="DR625" s="19">
        <v>1</v>
      </c>
      <c r="DS625" s="16">
        <f>PRODUCT(Таблица1[[#This Row],[РЕЙТИНГ НТЛ]:[РЕГ НТЛ]])</f>
        <v>0</v>
      </c>
      <c r="DT625" s="70">
        <f>SUM(Таблица1[[#This Row],[РЕЙТИНГ DPT]:[РЕЙТИНГ НТЛ]])</f>
        <v>1</v>
      </c>
    </row>
    <row r="626" spans="1:124" x14ac:dyDescent="0.25">
      <c r="A626" s="13">
        <v>61</v>
      </c>
      <c r="B626" s="14" t="s">
        <v>243</v>
      </c>
      <c r="C626" s="14" t="s">
        <v>104</v>
      </c>
      <c r="D626" s="14" t="s">
        <v>105</v>
      </c>
      <c r="E626" s="14"/>
      <c r="F626" s="14"/>
      <c r="G626" s="14"/>
      <c r="H626" s="14">
        <v>6</v>
      </c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  <c r="BN626" s="14"/>
      <c r="BO626" s="14"/>
      <c r="BP626" s="14"/>
      <c r="BQ626" s="14"/>
      <c r="BR626" s="14"/>
      <c r="BS626" s="14"/>
      <c r="BT626" s="14"/>
      <c r="BU626" s="14"/>
      <c r="BV626" s="14"/>
      <c r="BW626" s="14"/>
      <c r="BX626" s="14"/>
      <c r="BY626" s="14"/>
      <c r="BZ626" s="14"/>
      <c r="CA626" s="14"/>
      <c r="CB626" s="14"/>
      <c r="CC626" s="14"/>
      <c r="CD626" s="14"/>
      <c r="CE626" s="14"/>
      <c r="CF626" s="14"/>
      <c r="CG626" s="14"/>
      <c r="CH626" s="14"/>
      <c r="CI626" s="14"/>
      <c r="CJ626" s="14"/>
      <c r="CK626" s="14"/>
      <c r="CL626" s="14"/>
      <c r="CM626" s="14"/>
      <c r="CN626" s="14"/>
      <c r="CO626" s="14"/>
      <c r="CP626" s="14"/>
      <c r="CQ626" s="14"/>
      <c r="CR626" s="14"/>
      <c r="CS626" s="14"/>
      <c r="CT626" s="14"/>
      <c r="CU626" s="14"/>
      <c r="CV626" s="14"/>
      <c r="CW626" s="14"/>
      <c r="CX626" s="14"/>
      <c r="CY626" s="14"/>
      <c r="CZ626" s="14"/>
      <c r="DA626" s="14"/>
      <c r="DB626" s="14"/>
      <c r="DC626" s="14"/>
      <c r="DD626" s="14"/>
      <c r="DE626" s="14"/>
      <c r="DF626" s="14"/>
      <c r="DG626" s="14"/>
      <c r="DH626" s="14"/>
      <c r="DI626" s="14"/>
      <c r="DJ626" s="14"/>
      <c r="DK626" s="14"/>
      <c r="DL626" s="14"/>
      <c r="DM626" s="14"/>
      <c r="DN626" s="14"/>
      <c r="DO626" s="14"/>
      <c r="DP626" s="57">
        <v>1</v>
      </c>
      <c r="DQ626" s="66">
        <v>0</v>
      </c>
      <c r="DR626" s="16">
        <v>1</v>
      </c>
      <c r="DS626" s="16">
        <f>PRODUCT(Таблица1[[#This Row],[РЕЙТИНГ НТЛ]:[РЕГ НТЛ]])</f>
        <v>0</v>
      </c>
      <c r="DT626" s="70">
        <f>SUM(Таблица1[[#This Row],[РЕЙТИНГ DPT]:[РЕЙТИНГ НТЛ]])</f>
        <v>1</v>
      </c>
    </row>
    <row r="627" spans="1:124" x14ac:dyDescent="0.25">
      <c r="A627" s="13">
        <v>3</v>
      </c>
      <c r="B627" s="14" t="s">
        <v>244</v>
      </c>
      <c r="C627" s="14" t="s">
        <v>153</v>
      </c>
      <c r="D627" s="14" t="s">
        <v>145</v>
      </c>
      <c r="E627" s="14"/>
      <c r="F627" s="14"/>
      <c r="G627" s="14"/>
      <c r="H627" s="14">
        <v>7</v>
      </c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  <c r="BP627" s="14"/>
      <c r="BQ627" s="14"/>
      <c r="BR627" s="14"/>
      <c r="BS627" s="14"/>
      <c r="BT627" s="14"/>
      <c r="BU627" s="14"/>
      <c r="BV627" s="14"/>
      <c r="BW627" s="14"/>
      <c r="BX627" s="14"/>
      <c r="BY627" s="14"/>
      <c r="BZ627" s="14"/>
      <c r="CA627" s="14"/>
      <c r="CB627" s="14"/>
      <c r="CC627" s="14"/>
      <c r="CD627" s="14"/>
      <c r="CE627" s="14"/>
      <c r="CF627" s="14"/>
      <c r="CG627" s="14"/>
      <c r="CH627" s="14"/>
      <c r="CI627" s="14"/>
      <c r="CJ627" s="14"/>
      <c r="CK627" s="14"/>
      <c r="CL627" s="14"/>
      <c r="CM627" s="14"/>
      <c r="CN627" s="14"/>
      <c r="CO627" s="14"/>
      <c r="CP627" s="14"/>
      <c r="CQ627" s="14"/>
      <c r="CR627" s="14"/>
      <c r="CS627" s="14"/>
      <c r="CT627" s="14"/>
      <c r="CU627" s="14"/>
      <c r="CV627" s="14"/>
      <c r="CW627" s="14"/>
      <c r="CX627" s="14"/>
      <c r="CY627" s="14"/>
      <c r="CZ627" s="14"/>
      <c r="DA627" s="14"/>
      <c r="DB627" s="14"/>
      <c r="DC627" s="14"/>
      <c r="DD627" s="14"/>
      <c r="DE627" s="14"/>
      <c r="DF627" s="14"/>
      <c r="DG627" s="14"/>
      <c r="DH627" s="14"/>
      <c r="DI627" s="14"/>
      <c r="DJ627" s="14"/>
      <c r="DK627" s="14"/>
      <c r="DL627" s="14"/>
      <c r="DM627" s="14"/>
      <c r="DN627" s="14"/>
      <c r="DO627" s="14"/>
      <c r="DP627" s="55">
        <v>0</v>
      </c>
      <c r="DQ627" s="66">
        <v>0</v>
      </c>
      <c r="DR627" s="16">
        <v>0</v>
      </c>
      <c r="DS627" s="43">
        <f>PRODUCT(Таблица1[[#This Row],[РЕЙТИНГ НТЛ]:[РЕГ НТЛ]])</f>
        <v>0</v>
      </c>
      <c r="DT627" s="74">
        <f>SUM(Таблица1[[#This Row],[РЕЙТИНГ DPT]:[РЕЙТИНГ НТЛ]])</f>
        <v>0</v>
      </c>
    </row>
    <row r="628" spans="1:124" x14ac:dyDescent="0.25">
      <c r="A628" s="13">
        <v>65</v>
      </c>
      <c r="B628" s="14" t="s">
        <v>228</v>
      </c>
      <c r="C628" s="14" t="s">
        <v>102</v>
      </c>
      <c r="D628" s="14" t="s">
        <v>103</v>
      </c>
      <c r="E628" s="14"/>
      <c r="F628" s="14"/>
      <c r="G628" s="14">
        <v>1</v>
      </c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  <c r="BN628" s="14"/>
      <c r="BO628" s="14"/>
      <c r="BP628" s="14"/>
      <c r="BQ628" s="14"/>
      <c r="BR628" s="14"/>
      <c r="BS628" s="14"/>
      <c r="BT628" s="14"/>
      <c r="BU628" s="14"/>
      <c r="BV628" s="14"/>
      <c r="BW628" s="14"/>
      <c r="BX628" s="14"/>
      <c r="BY628" s="14"/>
      <c r="BZ628" s="14"/>
      <c r="CA628" s="14"/>
      <c r="CB628" s="14"/>
      <c r="CC628" s="14"/>
      <c r="CD628" s="14"/>
      <c r="CE628" s="14"/>
      <c r="CF628" s="14"/>
      <c r="CG628" s="14"/>
      <c r="CH628" s="14"/>
      <c r="CI628" s="14"/>
      <c r="CJ628" s="14"/>
      <c r="CK628" s="14"/>
      <c r="CL628" s="14"/>
      <c r="CM628" s="14"/>
      <c r="CN628" s="14"/>
      <c r="CO628" s="14"/>
      <c r="CP628" s="14"/>
      <c r="CQ628" s="14"/>
      <c r="CR628" s="14"/>
      <c r="CS628" s="14"/>
      <c r="CT628" s="14"/>
      <c r="CU628" s="14"/>
      <c r="CV628" s="14"/>
      <c r="CW628" s="14"/>
      <c r="CX628" s="14"/>
      <c r="CY628" s="14"/>
      <c r="CZ628" s="14"/>
      <c r="DA628" s="14"/>
      <c r="DB628" s="14"/>
      <c r="DC628" s="14"/>
      <c r="DD628" s="14"/>
      <c r="DE628" s="14"/>
      <c r="DF628" s="14"/>
      <c r="DG628" s="14"/>
      <c r="DH628" s="14"/>
      <c r="DI628" s="14"/>
      <c r="DJ628" s="14"/>
      <c r="DK628" s="14"/>
      <c r="DL628" s="14"/>
      <c r="DM628" s="14"/>
      <c r="DN628" s="14"/>
      <c r="DO628" s="14"/>
      <c r="DP628" s="57">
        <v>3</v>
      </c>
      <c r="DQ628" s="66">
        <v>0</v>
      </c>
      <c r="DR628" s="16">
        <v>1</v>
      </c>
      <c r="DS628" s="16">
        <f>PRODUCT(Таблица1[[#This Row],[РЕЙТИНГ НТЛ]:[РЕГ НТЛ]])</f>
        <v>0</v>
      </c>
      <c r="DT628" s="70">
        <f>SUM(Таблица1[[#This Row],[РЕЙТИНГ DPT]:[РЕЙТИНГ НТЛ]])</f>
        <v>3</v>
      </c>
    </row>
    <row r="629" spans="1:124" x14ac:dyDescent="0.25">
      <c r="A629" s="21">
        <v>11</v>
      </c>
      <c r="B629" s="18" t="s">
        <v>229</v>
      </c>
      <c r="C629" s="14" t="s">
        <v>156</v>
      </c>
      <c r="D629" s="18" t="s">
        <v>141</v>
      </c>
      <c r="E629" s="18"/>
      <c r="F629" s="18"/>
      <c r="G629" s="18">
        <v>2</v>
      </c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  <c r="AG629" s="18"/>
      <c r="AH629" s="18"/>
      <c r="AI629" s="18"/>
      <c r="AJ629" s="18"/>
      <c r="AK629" s="18"/>
      <c r="AL629" s="18"/>
      <c r="AM629" s="18"/>
      <c r="AN629" s="18"/>
      <c r="AO629" s="18"/>
      <c r="AP629" s="18"/>
      <c r="AQ629" s="18"/>
      <c r="AR629" s="18"/>
      <c r="AS629" s="18"/>
      <c r="AT629" s="18"/>
      <c r="AU629" s="18"/>
      <c r="AV629" s="18"/>
      <c r="AW629" s="18"/>
      <c r="AX629" s="18"/>
      <c r="AY629" s="18"/>
      <c r="AZ629" s="18"/>
      <c r="BA629" s="18"/>
      <c r="BB629" s="18"/>
      <c r="BC629" s="18"/>
      <c r="BD629" s="18"/>
      <c r="BE629" s="18"/>
      <c r="BF629" s="18"/>
      <c r="BG629" s="18"/>
      <c r="BH629" s="18"/>
      <c r="BI629" s="18"/>
      <c r="BJ629" s="18"/>
      <c r="BK629" s="18"/>
      <c r="BL629" s="18"/>
      <c r="BM629" s="18"/>
      <c r="BN629" s="18"/>
      <c r="BO629" s="18"/>
      <c r="BP629" s="18"/>
      <c r="BQ629" s="18"/>
      <c r="BR629" s="18"/>
      <c r="BS629" s="18"/>
      <c r="BT629" s="18"/>
      <c r="BU629" s="18"/>
      <c r="BV629" s="18"/>
      <c r="BW629" s="18"/>
      <c r="BX629" s="18"/>
      <c r="BY629" s="18"/>
      <c r="BZ629" s="18"/>
      <c r="CA629" s="18"/>
      <c r="CB629" s="18"/>
      <c r="CC629" s="18"/>
      <c r="CD629" s="18"/>
      <c r="CE629" s="18"/>
      <c r="CF629" s="18"/>
      <c r="CG629" s="18"/>
      <c r="CH629" s="18"/>
      <c r="CI629" s="18"/>
      <c r="CJ629" s="18"/>
      <c r="CK629" s="18"/>
      <c r="CL629" s="18"/>
      <c r="CM629" s="18"/>
      <c r="CN629" s="18"/>
      <c r="CO629" s="18"/>
      <c r="CP629" s="18"/>
      <c r="CQ629" s="18"/>
      <c r="CR629" s="18"/>
      <c r="CS629" s="18"/>
      <c r="CT629" s="18"/>
      <c r="CU629" s="18"/>
      <c r="CV629" s="18"/>
      <c r="CW629" s="18"/>
      <c r="CX629" s="18"/>
      <c r="CY629" s="18"/>
      <c r="CZ629" s="18"/>
      <c r="DA629" s="18"/>
      <c r="DB629" s="18"/>
      <c r="DC629" s="18"/>
      <c r="DD629" s="18"/>
      <c r="DE629" s="18"/>
      <c r="DF629" s="18"/>
      <c r="DG629" s="18"/>
      <c r="DH629" s="18"/>
      <c r="DI629" s="18"/>
      <c r="DJ629" s="18"/>
      <c r="DK629" s="18"/>
      <c r="DL629" s="18"/>
      <c r="DM629" s="18"/>
      <c r="DN629" s="18"/>
      <c r="DO629" s="18"/>
      <c r="DP629" s="59">
        <v>2</v>
      </c>
      <c r="DQ629" s="66">
        <v>0</v>
      </c>
      <c r="DR629" s="16">
        <v>0</v>
      </c>
      <c r="DS629" s="19">
        <f>PRODUCT(Таблица1[[#This Row],[РЕЙТИНГ НТЛ]:[РЕГ НТЛ]])</f>
        <v>0</v>
      </c>
      <c r="DT629" s="70">
        <f>SUM(Таблица1[[#This Row],[РЕЙТИНГ DPT]:[РЕЙТИНГ НТЛ]])</f>
        <v>2</v>
      </c>
    </row>
    <row r="630" spans="1:124" x14ac:dyDescent="0.25">
      <c r="A630" s="13">
        <v>43</v>
      </c>
      <c r="B630" s="14" t="s">
        <v>236</v>
      </c>
      <c r="C630" s="14" t="s">
        <v>104</v>
      </c>
      <c r="D630" s="14" t="s">
        <v>105</v>
      </c>
      <c r="E630" s="14"/>
      <c r="F630" s="14"/>
      <c r="G630" s="14">
        <v>3</v>
      </c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  <c r="BN630" s="14"/>
      <c r="BO630" s="14"/>
      <c r="BP630" s="14"/>
      <c r="BQ630" s="14"/>
      <c r="BR630" s="14"/>
      <c r="BS630" s="14"/>
      <c r="BT630" s="14"/>
      <c r="BU630" s="14"/>
      <c r="BV630" s="14"/>
      <c r="BW630" s="14"/>
      <c r="BX630" s="14"/>
      <c r="BY630" s="14"/>
      <c r="BZ630" s="14"/>
      <c r="CA630" s="14"/>
      <c r="CB630" s="14"/>
      <c r="CC630" s="14"/>
      <c r="CD630" s="14"/>
      <c r="CE630" s="14"/>
      <c r="CF630" s="14"/>
      <c r="CG630" s="14"/>
      <c r="CH630" s="14"/>
      <c r="CI630" s="14"/>
      <c r="CJ630" s="14"/>
      <c r="CK630" s="14"/>
      <c r="CL630" s="14"/>
      <c r="CM630" s="14"/>
      <c r="CN630" s="14"/>
      <c r="CO630" s="14"/>
      <c r="CP630" s="14"/>
      <c r="CQ630" s="14"/>
      <c r="CR630" s="14"/>
      <c r="CS630" s="14"/>
      <c r="CT630" s="14"/>
      <c r="CU630" s="14"/>
      <c r="CV630" s="14"/>
      <c r="CW630" s="14"/>
      <c r="CX630" s="14"/>
      <c r="CY630" s="14"/>
      <c r="CZ630" s="14"/>
      <c r="DA630" s="14"/>
      <c r="DB630" s="14"/>
      <c r="DC630" s="14"/>
      <c r="DD630" s="14"/>
      <c r="DE630" s="14"/>
      <c r="DF630" s="14"/>
      <c r="DG630" s="14"/>
      <c r="DH630" s="14"/>
      <c r="DI630" s="14"/>
      <c r="DJ630" s="14"/>
      <c r="DK630" s="14"/>
      <c r="DL630" s="14"/>
      <c r="DM630" s="14"/>
      <c r="DN630" s="14"/>
      <c r="DO630" s="14"/>
      <c r="DP630" s="57">
        <v>2</v>
      </c>
      <c r="DQ630" s="66">
        <v>0</v>
      </c>
      <c r="DR630" s="16">
        <v>1</v>
      </c>
      <c r="DS630" s="16">
        <f>PRODUCT(Таблица1[[#This Row],[РЕЙТИНГ НТЛ]:[РЕГ НТЛ]])</f>
        <v>0</v>
      </c>
      <c r="DT630" s="70">
        <f>SUM(Таблица1[[#This Row],[РЕЙТИНГ DPT]:[РЕЙТИНГ НТЛ]])</f>
        <v>2</v>
      </c>
    </row>
    <row r="631" spans="1:124" x14ac:dyDescent="0.25">
      <c r="A631" s="13">
        <v>13</v>
      </c>
      <c r="B631" s="14" t="s">
        <v>237</v>
      </c>
      <c r="C631" s="14" t="s">
        <v>102</v>
      </c>
      <c r="D631" s="14" t="s">
        <v>103</v>
      </c>
      <c r="E631" s="14"/>
      <c r="F631" s="14"/>
      <c r="G631" s="14">
        <v>4</v>
      </c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  <c r="BP631" s="14"/>
      <c r="BQ631" s="14"/>
      <c r="BR631" s="14"/>
      <c r="BS631" s="14"/>
      <c r="BT631" s="14"/>
      <c r="BU631" s="14"/>
      <c r="BV631" s="14"/>
      <c r="BW631" s="14"/>
      <c r="BX631" s="14"/>
      <c r="BY631" s="14"/>
      <c r="BZ631" s="14"/>
      <c r="CA631" s="14"/>
      <c r="CB631" s="14"/>
      <c r="CC631" s="14"/>
      <c r="CD631" s="14"/>
      <c r="CE631" s="14"/>
      <c r="CF631" s="14"/>
      <c r="CG631" s="14"/>
      <c r="CH631" s="14"/>
      <c r="CI631" s="14"/>
      <c r="CJ631" s="14"/>
      <c r="CK631" s="14"/>
      <c r="CL631" s="14"/>
      <c r="CM631" s="14"/>
      <c r="CN631" s="14"/>
      <c r="CO631" s="14"/>
      <c r="CP631" s="14"/>
      <c r="CQ631" s="14"/>
      <c r="CR631" s="14"/>
      <c r="CS631" s="14"/>
      <c r="CT631" s="14"/>
      <c r="CU631" s="14"/>
      <c r="CV631" s="14"/>
      <c r="CW631" s="14"/>
      <c r="CX631" s="14"/>
      <c r="CY631" s="14"/>
      <c r="CZ631" s="14"/>
      <c r="DA631" s="14"/>
      <c r="DB631" s="14"/>
      <c r="DC631" s="14"/>
      <c r="DD631" s="14"/>
      <c r="DE631" s="14"/>
      <c r="DF631" s="14"/>
      <c r="DG631" s="14"/>
      <c r="DH631" s="14"/>
      <c r="DI631" s="14"/>
      <c r="DJ631" s="14"/>
      <c r="DK631" s="14"/>
      <c r="DL631" s="14"/>
      <c r="DM631" s="14"/>
      <c r="DN631" s="14"/>
      <c r="DO631" s="14"/>
      <c r="DP631" s="57">
        <v>1</v>
      </c>
      <c r="DQ631" s="66">
        <v>0</v>
      </c>
      <c r="DR631" s="16">
        <v>1</v>
      </c>
      <c r="DS631" s="16">
        <f>PRODUCT(Таблица1[[#This Row],[РЕЙТИНГ НТЛ]:[РЕГ НТЛ]])</f>
        <v>0</v>
      </c>
      <c r="DT631" s="70">
        <f>SUM(Таблица1[[#This Row],[РЕЙТИНГ DPT]:[РЕЙТИНГ НТЛ]])</f>
        <v>1</v>
      </c>
    </row>
    <row r="632" spans="1:124" x14ac:dyDescent="0.25">
      <c r="A632" s="13">
        <v>7</v>
      </c>
      <c r="B632" s="14" t="s">
        <v>235</v>
      </c>
      <c r="C632" s="14" t="s">
        <v>106</v>
      </c>
      <c r="D632" s="14" t="s">
        <v>114</v>
      </c>
      <c r="E632" s="14"/>
      <c r="F632" s="14"/>
      <c r="G632" s="14">
        <v>5</v>
      </c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  <c r="BL632" s="14"/>
      <c r="BM632" s="14"/>
      <c r="BN632" s="14"/>
      <c r="BO632" s="14"/>
      <c r="BP632" s="14"/>
      <c r="BQ632" s="14"/>
      <c r="BR632" s="14"/>
      <c r="BS632" s="14"/>
      <c r="BT632" s="14"/>
      <c r="BU632" s="14"/>
      <c r="BV632" s="14"/>
      <c r="BW632" s="14"/>
      <c r="BX632" s="14"/>
      <c r="BY632" s="14"/>
      <c r="BZ632" s="14"/>
      <c r="CA632" s="14"/>
      <c r="CB632" s="14"/>
      <c r="CC632" s="14"/>
      <c r="CD632" s="14"/>
      <c r="CE632" s="14"/>
      <c r="CF632" s="14"/>
      <c r="CG632" s="14"/>
      <c r="CH632" s="14"/>
      <c r="CI632" s="14"/>
      <c r="CJ632" s="14"/>
      <c r="CK632" s="14"/>
      <c r="CL632" s="14"/>
      <c r="CM632" s="14"/>
      <c r="CN632" s="14"/>
      <c r="CO632" s="14"/>
      <c r="CP632" s="14"/>
      <c r="CQ632" s="14"/>
      <c r="CR632" s="14"/>
      <c r="CS632" s="14"/>
      <c r="CT632" s="14"/>
      <c r="CU632" s="14"/>
      <c r="CV632" s="14"/>
      <c r="CW632" s="14"/>
      <c r="CX632" s="14"/>
      <c r="CY632" s="14"/>
      <c r="CZ632" s="14"/>
      <c r="DA632" s="14"/>
      <c r="DB632" s="14"/>
      <c r="DC632" s="14"/>
      <c r="DD632" s="14"/>
      <c r="DE632" s="14"/>
      <c r="DF632" s="14"/>
      <c r="DG632" s="14"/>
      <c r="DH632" s="14"/>
      <c r="DI632" s="14"/>
      <c r="DJ632" s="14"/>
      <c r="DK632" s="14"/>
      <c r="DL632" s="14"/>
      <c r="DM632" s="14"/>
      <c r="DN632" s="14"/>
      <c r="DO632" s="14"/>
      <c r="DP632" s="57">
        <v>1</v>
      </c>
      <c r="DQ632" s="66">
        <v>0</v>
      </c>
      <c r="DR632" s="16">
        <v>1</v>
      </c>
      <c r="DS632" s="16">
        <f>PRODUCT(Таблица1[[#This Row],[РЕЙТИНГ НТЛ]:[РЕГ НТЛ]])</f>
        <v>0</v>
      </c>
      <c r="DT632" s="70">
        <f>SUM(Таблица1[[#This Row],[РЕЙТИНГ DPT]:[РЕЙТИНГ НТЛ]])</f>
        <v>1</v>
      </c>
    </row>
    <row r="633" spans="1:124" x14ac:dyDescent="0.25">
      <c r="A633" s="13">
        <v>65</v>
      </c>
      <c r="B633" s="14" t="s">
        <v>228</v>
      </c>
      <c r="C633" s="14" t="s">
        <v>102</v>
      </c>
      <c r="D633" s="14" t="s">
        <v>103</v>
      </c>
      <c r="E633" s="14"/>
      <c r="F633" s="14">
        <v>1</v>
      </c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  <c r="BN633" s="14"/>
      <c r="BO633" s="14"/>
      <c r="BP633" s="14"/>
      <c r="BQ633" s="14"/>
      <c r="BR633" s="14"/>
      <c r="BS633" s="14"/>
      <c r="BT633" s="14"/>
      <c r="BU633" s="14"/>
      <c r="BV633" s="14"/>
      <c r="BW633" s="14"/>
      <c r="BX633" s="14"/>
      <c r="BY633" s="14"/>
      <c r="BZ633" s="14"/>
      <c r="CA633" s="14"/>
      <c r="CB633" s="14"/>
      <c r="CC633" s="14"/>
      <c r="CD633" s="14"/>
      <c r="CE633" s="14"/>
      <c r="CF633" s="14"/>
      <c r="CG633" s="14"/>
      <c r="CH633" s="14"/>
      <c r="CI633" s="14"/>
      <c r="CJ633" s="14"/>
      <c r="CK633" s="14"/>
      <c r="CL633" s="14"/>
      <c r="CM633" s="14"/>
      <c r="CN633" s="14"/>
      <c r="CO633" s="14"/>
      <c r="CP633" s="14"/>
      <c r="CQ633" s="14"/>
      <c r="CR633" s="14"/>
      <c r="CS633" s="14"/>
      <c r="CT633" s="14"/>
      <c r="CU633" s="14"/>
      <c r="CV633" s="14"/>
      <c r="CW633" s="14"/>
      <c r="CX633" s="14"/>
      <c r="CY633" s="14"/>
      <c r="CZ633" s="14"/>
      <c r="DA633" s="14"/>
      <c r="DB633" s="14"/>
      <c r="DC633" s="14"/>
      <c r="DD633" s="14"/>
      <c r="DE633" s="14"/>
      <c r="DF633" s="14"/>
      <c r="DG633" s="14"/>
      <c r="DH633" s="14"/>
      <c r="DI633" s="14"/>
      <c r="DJ633" s="14"/>
      <c r="DK633" s="14"/>
      <c r="DL633" s="14"/>
      <c r="DM633" s="14"/>
      <c r="DN633" s="14"/>
      <c r="DO633" s="14"/>
      <c r="DP633" s="57">
        <v>3</v>
      </c>
      <c r="DQ633" s="66">
        <v>0</v>
      </c>
      <c r="DR633" s="16">
        <v>1</v>
      </c>
      <c r="DS633" s="16">
        <f>PRODUCT(Таблица1[[#This Row],[РЕЙТИНГ НТЛ]:[РЕГ НТЛ]])</f>
        <v>0</v>
      </c>
      <c r="DT633" s="70">
        <f>SUM(Таблица1[[#This Row],[РЕЙТИНГ DPT]:[РЕЙТИНГ НТЛ]])</f>
        <v>3</v>
      </c>
    </row>
    <row r="634" spans="1:124" x14ac:dyDescent="0.25">
      <c r="A634" s="13">
        <v>11</v>
      </c>
      <c r="B634" s="14" t="s">
        <v>229</v>
      </c>
      <c r="C634" s="14" t="s">
        <v>156</v>
      </c>
      <c r="D634" s="14" t="s">
        <v>141</v>
      </c>
      <c r="E634" s="14"/>
      <c r="F634" s="14">
        <v>2</v>
      </c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  <c r="BJ634" s="14"/>
      <c r="BK634" s="14"/>
      <c r="BL634" s="14"/>
      <c r="BM634" s="14"/>
      <c r="BN634" s="14"/>
      <c r="BO634" s="14"/>
      <c r="BP634" s="14"/>
      <c r="BQ634" s="14"/>
      <c r="BR634" s="14"/>
      <c r="BS634" s="14"/>
      <c r="BT634" s="14"/>
      <c r="BU634" s="14"/>
      <c r="BV634" s="14"/>
      <c r="BW634" s="14"/>
      <c r="BX634" s="14"/>
      <c r="BY634" s="14"/>
      <c r="BZ634" s="14"/>
      <c r="CA634" s="14"/>
      <c r="CB634" s="14"/>
      <c r="CC634" s="14"/>
      <c r="CD634" s="14"/>
      <c r="CE634" s="14"/>
      <c r="CF634" s="14"/>
      <c r="CG634" s="14"/>
      <c r="CH634" s="14"/>
      <c r="CI634" s="14"/>
      <c r="CJ634" s="14"/>
      <c r="CK634" s="14"/>
      <c r="CL634" s="14"/>
      <c r="CM634" s="14"/>
      <c r="CN634" s="14"/>
      <c r="CO634" s="14"/>
      <c r="CP634" s="14"/>
      <c r="CQ634" s="14"/>
      <c r="CR634" s="14"/>
      <c r="CS634" s="14"/>
      <c r="CT634" s="14"/>
      <c r="CU634" s="14"/>
      <c r="CV634" s="14"/>
      <c r="CW634" s="14"/>
      <c r="CX634" s="14"/>
      <c r="CY634" s="14"/>
      <c r="CZ634" s="14"/>
      <c r="DA634" s="14"/>
      <c r="DB634" s="14"/>
      <c r="DC634" s="14"/>
      <c r="DD634" s="14"/>
      <c r="DE634" s="14"/>
      <c r="DF634" s="14"/>
      <c r="DG634" s="14"/>
      <c r="DH634" s="14"/>
      <c r="DI634" s="14"/>
      <c r="DJ634" s="14"/>
      <c r="DK634" s="14"/>
      <c r="DL634" s="14"/>
      <c r="DM634" s="14"/>
      <c r="DN634" s="14"/>
      <c r="DO634" s="14"/>
      <c r="DP634" s="57">
        <v>2</v>
      </c>
      <c r="DQ634" s="66">
        <v>0</v>
      </c>
      <c r="DR634" s="16">
        <v>0</v>
      </c>
      <c r="DS634" s="16">
        <f>PRODUCT(Таблица1[[#This Row],[РЕЙТИНГ НТЛ]:[РЕГ НТЛ]])</f>
        <v>0</v>
      </c>
      <c r="DT634" s="70">
        <f>SUM(Таблица1[[#This Row],[РЕЙТИНГ DPT]:[РЕЙТИНГ НТЛ]])</f>
        <v>2</v>
      </c>
    </row>
    <row r="635" spans="1:124" x14ac:dyDescent="0.25">
      <c r="A635" s="13">
        <v>34</v>
      </c>
      <c r="B635" s="14" t="s">
        <v>230</v>
      </c>
      <c r="C635" s="14" t="s">
        <v>156</v>
      </c>
      <c r="D635" s="14" t="s">
        <v>141</v>
      </c>
      <c r="E635" s="14"/>
      <c r="F635" s="14">
        <v>3</v>
      </c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  <c r="BN635" s="14"/>
      <c r="BO635" s="14"/>
      <c r="BP635" s="14"/>
      <c r="BQ635" s="14"/>
      <c r="BR635" s="14"/>
      <c r="BS635" s="14"/>
      <c r="BT635" s="14"/>
      <c r="BU635" s="14"/>
      <c r="BV635" s="14"/>
      <c r="BW635" s="14"/>
      <c r="BX635" s="14"/>
      <c r="BY635" s="14"/>
      <c r="BZ635" s="14"/>
      <c r="CA635" s="14"/>
      <c r="CB635" s="14"/>
      <c r="CC635" s="14"/>
      <c r="CD635" s="14"/>
      <c r="CE635" s="14"/>
      <c r="CF635" s="14"/>
      <c r="CG635" s="14"/>
      <c r="CH635" s="14"/>
      <c r="CI635" s="14"/>
      <c r="CJ635" s="14"/>
      <c r="CK635" s="14"/>
      <c r="CL635" s="14"/>
      <c r="CM635" s="14"/>
      <c r="CN635" s="14"/>
      <c r="CO635" s="14"/>
      <c r="CP635" s="14"/>
      <c r="CQ635" s="14"/>
      <c r="CR635" s="14"/>
      <c r="CS635" s="14"/>
      <c r="CT635" s="14"/>
      <c r="CU635" s="14"/>
      <c r="CV635" s="14"/>
      <c r="CW635" s="14"/>
      <c r="CX635" s="14"/>
      <c r="CY635" s="14"/>
      <c r="CZ635" s="14"/>
      <c r="DA635" s="14"/>
      <c r="DB635" s="14"/>
      <c r="DC635" s="14"/>
      <c r="DD635" s="14"/>
      <c r="DE635" s="14"/>
      <c r="DF635" s="14"/>
      <c r="DG635" s="14"/>
      <c r="DH635" s="14"/>
      <c r="DI635" s="14"/>
      <c r="DJ635" s="14"/>
      <c r="DK635" s="14"/>
      <c r="DL635" s="14"/>
      <c r="DM635" s="14"/>
      <c r="DN635" s="14"/>
      <c r="DO635" s="14"/>
      <c r="DP635" s="57">
        <v>2</v>
      </c>
      <c r="DQ635" s="66">
        <v>0</v>
      </c>
      <c r="DR635" s="16">
        <v>0</v>
      </c>
      <c r="DS635" s="16">
        <f>PRODUCT(Таблица1[[#This Row],[РЕЙТИНГ НТЛ]:[РЕГ НТЛ]])</f>
        <v>0</v>
      </c>
      <c r="DT635" s="70">
        <f>SUM(Таблица1[[#This Row],[РЕЙТИНГ DPT]:[РЕЙТИНГ НТЛ]])</f>
        <v>2</v>
      </c>
    </row>
    <row r="636" spans="1:124" x14ac:dyDescent="0.25">
      <c r="A636" s="13">
        <v>71</v>
      </c>
      <c r="B636" s="14" t="s">
        <v>231</v>
      </c>
      <c r="C636" s="14" t="s">
        <v>106</v>
      </c>
      <c r="D636" s="14" t="s">
        <v>120</v>
      </c>
      <c r="E636" s="14"/>
      <c r="F636" s="14">
        <v>4</v>
      </c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  <c r="BJ636" s="14"/>
      <c r="BK636" s="14"/>
      <c r="BL636" s="14"/>
      <c r="BM636" s="14"/>
      <c r="BN636" s="14"/>
      <c r="BO636" s="14"/>
      <c r="BP636" s="14"/>
      <c r="BQ636" s="14"/>
      <c r="BR636" s="14"/>
      <c r="BS636" s="14"/>
      <c r="BT636" s="14"/>
      <c r="BU636" s="14"/>
      <c r="BV636" s="14"/>
      <c r="BW636" s="14"/>
      <c r="BX636" s="14"/>
      <c r="BY636" s="14"/>
      <c r="BZ636" s="14"/>
      <c r="CA636" s="14"/>
      <c r="CB636" s="14"/>
      <c r="CC636" s="14"/>
      <c r="CD636" s="14"/>
      <c r="CE636" s="14"/>
      <c r="CF636" s="14"/>
      <c r="CG636" s="14"/>
      <c r="CH636" s="14"/>
      <c r="CI636" s="14"/>
      <c r="CJ636" s="14"/>
      <c r="CK636" s="14"/>
      <c r="CL636" s="14"/>
      <c r="CM636" s="14"/>
      <c r="CN636" s="14"/>
      <c r="CO636" s="14"/>
      <c r="CP636" s="14"/>
      <c r="CQ636" s="14"/>
      <c r="CR636" s="14"/>
      <c r="CS636" s="14"/>
      <c r="CT636" s="14"/>
      <c r="CU636" s="14"/>
      <c r="CV636" s="14"/>
      <c r="CW636" s="14"/>
      <c r="CX636" s="14"/>
      <c r="CY636" s="14"/>
      <c r="CZ636" s="14"/>
      <c r="DA636" s="14"/>
      <c r="DB636" s="14"/>
      <c r="DC636" s="14"/>
      <c r="DD636" s="14"/>
      <c r="DE636" s="14"/>
      <c r="DF636" s="14"/>
      <c r="DG636" s="14"/>
      <c r="DH636" s="14"/>
      <c r="DI636" s="14"/>
      <c r="DJ636" s="14"/>
      <c r="DK636" s="14"/>
      <c r="DL636" s="14"/>
      <c r="DM636" s="14"/>
      <c r="DN636" s="14"/>
      <c r="DO636" s="14"/>
      <c r="DP636" s="57">
        <v>1</v>
      </c>
      <c r="DQ636" s="66">
        <v>0</v>
      </c>
      <c r="DR636" s="16">
        <v>1</v>
      </c>
      <c r="DS636" s="16">
        <f>PRODUCT(Таблица1[[#This Row],[РЕЙТИНГ НТЛ]:[РЕГ НТЛ]])</f>
        <v>0</v>
      </c>
      <c r="DT636" s="70">
        <f>SUM(Таблица1[[#This Row],[РЕЙТИНГ DPT]:[РЕЙТИНГ НТЛ]])</f>
        <v>1</v>
      </c>
    </row>
    <row r="637" spans="1:124" x14ac:dyDescent="0.25">
      <c r="A637" s="13">
        <v>234</v>
      </c>
      <c r="B637" s="14" t="s">
        <v>232</v>
      </c>
      <c r="C637" s="14" t="s">
        <v>106</v>
      </c>
      <c r="D637" s="14" t="s">
        <v>119</v>
      </c>
      <c r="E637" s="14"/>
      <c r="F637" s="14">
        <v>5</v>
      </c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  <c r="BN637" s="14"/>
      <c r="BO637" s="14"/>
      <c r="BP637" s="14"/>
      <c r="BQ637" s="14"/>
      <c r="BR637" s="14"/>
      <c r="BS637" s="14"/>
      <c r="BT637" s="14"/>
      <c r="BU637" s="14"/>
      <c r="BV637" s="14"/>
      <c r="BW637" s="14"/>
      <c r="BX637" s="14"/>
      <c r="BY637" s="14"/>
      <c r="BZ637" s="14"/>
      <c r="CA637" s="14"/>
      <c r="CB637" s="14"/>
      <c r="CC637" s="14"/>
      <c r="CD637" s="14"/>
      <c r="CE637" s="14"/>
      <c r="CF637" s="14"/>
      <c r="CG637" s="14"/>
      <c r="CH637" s="14"/>
      <c r="CI637" s="14"/>
      <c r="CJ637" s="14"/>
      <c r="CK637" s="14"/>
      <c r="CL637" s="14"/>
      <c r="CM637" s="14"/>
      <c r="CN637" s="14"/>
      <c r="CO637" s="14"/>
      <c r="CP637" s="14"/>
      <c r="CQ637" s="14"/>
      <c r="CR637" s="14"/>
      <c r="CS637" s="14"/>
      <c r="CT637" s="14"/>
      <c r="CU637" s="14"/>
      <c r="CV637" s="14"/>
      <c r="CW637" s="14"/>
      <c r="CX637" s="14"/>
      <c r="CY637" s="14"/>
      <c r="CZ637" s="14"/>
      <c r="DA637" s="14"/>
      <c r="DB637" s="14"/>
      <c r="DC637" s="14"/>
      <c r="DD637" s="14"/>
      <c r="DE637" s="14"/>
      <c r="DF637" s="14"/>
      <c r="DG637" s="14"/>
      <c r="DH637" s="14"/>
      <c r="DI637" s="14"/>
      <c r="DJ637" s="14"/>
      <c r="DK637" s="14"/>
      <c r="DL637" s="14"/>
      <c r="DM637" s="14"/>
      <c r="DN637" s="14"/>
      <c r="DO637" s="14"/>
      <c r="DP637" s="57">
        <v>1</v>
      </c>
      <c r="DQ637" s="66">
        <v>0</v>
      </c>
      <c r="DR637" s="16">
        <v>1</v>
      </c>
      <c r="DS637" s="16">
        <f>PRODUCT(Таблица1[[#This Row],[РЕЙТИНГ НТЛ]:[РЕГ НТЛ]])</f>
        <v>0</v>
      </c>
      <c r="DT637" s="70">
        <f>SUM(Таблица1[[#This Row],[РЕЙТИНГ DPT]:[РЕЙТИНГ НТЛ]])</f>
        <v>1</v>
      </c>
    </row>
    <row r="638" spans="1:124" x14ac:dyDescent="0.25">
      <c r="A638" s="13">
        <v>69</v>
      </c>
      <c r="B638" s="14" t="s">
        <v>233</v>
      </c>
      <c r="C638" s="14" t="s">
        <v>156</v>
      </c>
      <c r="D638" s="14" t="s">
        <v>141</v>
      </c>
      <c r="E638" s="14"/>
      <c r="F638" s="14">
        <v>6</v>
      </c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  <c r="BJ638" s="14"/>
      <c r="BK638" s="14"/>
      <c r="BL638" s="14"/>
      <c r="BM638" s="14"/>
      <c r="BN638" s="14"/>
      <c r="BO638" s="14"/>
      <c r="BP638" s="14"/>
      <c r="BQ638" s="14"/>
      <c r="BR638" s="14"/>
      <c r="BS638" s="14"/>
      <c r="BT638" s="14"/>
      <c r="BU638" s="14"/>
      <c r="BV638" s="14"/>
      <c r="BW638" s="14"/>
      <c r="BX638" s="14"/>
      <c r="BY638" s="14"/>
      <c r="BZ638" s="14"/>
      <c r="CA638" s="14"/>
      <c r="CB638" s="14"/>
      <c r="CC638" s="14"/>
      <c r="CD638" s="14"/>
      <c r="CE638" s="14"/>
      <c r="CF638" s="14"/>
      <c r="CG638" s="14"/>
      <c r="CH638" s="14"/>
      <c r="CI638" s="14"/>
      <c r="CJ638" s="14"/>
      <c r="CK638" s="14"/>
      <c r="CL638" s="14"/>
      <c r="CM638" s="14"/>
      <c r="CN638" s="14"/>
      <c r="CO638" s="14"/>
      <c r="CP638" s="14"/>
      <c r="CQ638" s="14"/>
      <c r="CR638" s="14"/>
      <c r="CS638" s="14"/>
      <c r="CT638" s="14"/>
      <c r="CU638" s="14"/>
      <c r="CV638" s="14"/>
      <c r="CW638" s="14"/>
      <c r="CX638" s="14"/>
      <c r="CY638" s="14"/>
      <c r="CZ638" s="14"/>
      <c r="DA638" s="14"/>
      <c r="DB638" s="14"/>
      <c r="DC638" s="14"/>
      <c r="DD638" s="14"/>
      <c r="DE638" s="14"/>
      <c r="DF638" s="14"/>
      <c r="DG638" s="14"/>
      <c r="DH638" s="14"/>
      <c r="DI638" s="14"/>
      <c r="DJ638" s="14"/>
      <c r="DK638" s="14"/>
      <c r="DL638" s="14"/>
      <c r="DM638" s="14"/>
      <c r="DN638" s="14"/>
      <c r="DO638" s="14"/>
      <c r="DP638" s="57">
        <v>1</v>
      </c>
      <c r="DQ638" s="66">
        <v>0</v>
      </c>
      <c r="DR638" s="16">
        <v>0</v>
      </c>
      <c r="DS638" s="16">
        <f>PRODUCT(Таблица1[[#This Row],[РЕЙТИНГ НТЛ]:[РЕГ НТЛ]])</f>
        <v>0</v>
      </c>
      <c r="DT638" s="70">
        <f>SUM(Таблица1[[#This Row],[РЕЙТИНГ DPT]:[РЕЙТИНГ НТЛ]])</f>
        <v>1</v>
      </c>
    </row>
    <row r="639" spans="1:124" x14ac:dyDescent="0.25">
      <c r="A639" s="21">
        <v>228</v>
      </c>
      <c r="B639" s="18" t="s">
        <v>234</v>
      </c>
      <c r="C639" s="14" t="s">
        <v>106</v>
      </c>
      <c r="D639" s="18" t="s">
        <v>119</v>
      </c>
      <c r="E639" s="18"/>
      <c r="F639" s="18">
        <v>7</v>
      </c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  <c r="AF639" s="18"/>
      <c r="AG639" s="18"/>
      <c r="AH639" s="18"/>
      <c r="AI639" s="18"/>
      <c r="AJ639" s="18"/>
      <c r="AK639" s="18"/>
      <c r="AL639" s="18"/>
      <c r="AM639" s="18"/>
      <c r="AN639" s="18"/>
      <c r="AO639" s="18"/>
      <c r="AP639" s="18"/>
      <c r="AQ639" s="18"/>
      <c r="AR639" s="18"/>
      <c r="AS639" s="18"/>
      <c r="AT639" s="18"/>
      <c r="AU639" s="18"/>
      <c r="AV639" s="18"/>
      <c r="AW639" s="18"/>
      <c r="AX639" s="18"/>
      <c r="AY639" s="18"/>
      <c r="AZ639" s="18"/>
      <c r="BA639" s="18"/>
      <c r="BB639" s="18"/>
      <c r="BC639" s="18"/>
      <c r="BD639" s="18"/>
      <c r="BE639" s="18"/>
      <c r="BF639" s="18"/>
      <c r="BG639" s="18"/>
      <c r="BH639" s="18"/>
      <c r="BI639" s="18"/>
      <c r="BJ639" s="18"/>
      <c r="BK639" s="18"/>
      <c r="BL639" s="18"/>
      <c r="BM639" s="18"/>
      <c r="BN639" s="18"/>
      <c r="BO639" s="18"/>
      <c r="BP639" s="18"/>
      <c r="BQ639" s="18"/>
      <c r="BR639" s="18"/>
      <c r="BS639" s="18"/>
      <c r="BT639" s="18"/>
      <c r="BU639" s="18"/>
      <c r="BV639" s="18"/>
      <c r="BW639" s="18"/>
      <c r="BX639" s="18"/>
      <c r="BY639" s="18"/>
      <c r="BZ639" s="18"/>
      <c r="CA639" s="18"/>
      <c r="CB639" s="18"/>
      <c r="CC639" s="18"/>
      <c r="CD639" s="18"/>
      <c r="CE639" s="18"/>
      <c r="CF639" s="18"/>
      <c r="CG639" s="18"/>
      <c r="CH639" s="18"/>
      <c r="CI639" s="18"/>
      <c r="CJ639" s="18"/>
      <c r="CK639" s="18"/>
      <c r="CL639" s="18"/>
      <c r="CM639" s="18"/>
      <c r="CN639" s="18"/>
      <c r="CO639" s="18"/>
      <c r="CP639" s="18"/>
      <c r="CQ639" s="18"/>
      <c r="CR639" s="18"/>
      <c r="CS639" s="18"/>
      <c r="CT639" s="18"/>
      <c r="CU639" s="18"/>
      <c r="CV639" s="18"/>
      <c r="CW639" s="18"/>
      <c r="CX639" s="18"/>
      <c r="CY639" s="18"/>
      <c r="CZ639" s="18"/>
      <c r="DA639" s="18"/>
      <c r="DB639" s="18"/>
      <c r="DC639" s="18"/>
      <c r="DD639" s="18"/>
      <c r="DE639" s="18"/>
      <c r="DF639" s="18"/>
      <c r="DG639" s="18"/>
      <c r="DH639" s="18"/>
      <c r="DI639" s="18"/>
      <c r="DJ639" s="18"/>
      <c r="DK639" s="18"/>
      <c r="DL639" s="18"/>
      <c r="DM639" s="18"/>
      <c r="DN639" s="18"/>
      <c r="DO639" s="18"/>
      <c r="DP639" s="55">
        <v>0</v>
      </c>
      <c r="DQ639" s="66">
        <v>0</v>
      </c>
      <c r="DR639" s="16">
        <v>1</v>
      </c>
      <c r="DS639" s="44">
        <f>PRODUCT(Таблица1[[#This Row],[РЕЙТИНГ НТЛ]:[РЕГ НТЛ]])</f>
        <v>0</v>
      </c>
      <c r="DT639" s="74">
        <f>SUM(Таблица1[[#This Row],[РЕЙТИНГ DPT]:[РЕЙТИНГ НТЛ]])</f>
        <v>0</v>
      </c>
    </row>
    <row r="640" spans="1:124" x14ac:dyDescent="0.25">
      <c r="A640" s="13">
        <v>7</v>
      </c>
      <c r="B640" s="14" t="s">
        <v>235</v>
      </c>
      <c r="C640" s="14" t="s">
        <v>106</v>
      </c>
      <c r="D640" s="14" t="s">
        <v>114</v>
      </c>
      <c r="E640" s="14"/>
      <c r="F640" s="14">
        <v>8</v>
      </c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  <c r="BJ640" s="14"/>
      <c r="BK640" s="14"/>
      <c r="BL640" s="14"/>
      <c r="BM640" s="14"/>
      <c r="BN640" s="14"/>
      <c r="BO640" s="14"/>
      <c r="BP640" s="14"/>
      <c r="BQ640" s="14"/>
      <c r="BR640" s="14"/>
      <c r="BS640" s="14"/>
      <c r="BT640" s="14"/>
      <c r="BU640" s="14"/>
      <c r="BV640" s="14"/>
      <c r="BW640" s="14"/>
      <c r="BX640" s="14"/>
      <c r="BY640" s="14"/>
      <c r="BZ640" s="14"/>
      <c r="CA640" s="14"/>
      <c r="CB640" s="14"/>
      <c r="CC640" s="14"/>
      <c r="CD640" s="14"/>
      <c r="CE640" s="14"/>
      <c r="CF640" s="14"/>
      <c r="CG640" s="14"/>
      <c r="CH640" s="14"/>
      <c r="CI640" s="14"/>
      <c r="CJ640" s="14"/>
      <c r="CK640" s="14"/>
      <c r="CL640" s="14"/>
      <c r="CM640" s="14"/>
      <c r="CN640" s="14"/>
      <c r="CO640" s="14"/>
      <c r="CP640" s="14"/>
      <c r="CQ640" s="14"/>
      <c r="CR640" s="14"/>
      <c r="CS640" s="14"/>
      <c r="CT640" s="14"/>
      <c r="CU640" s="14"/>
      <c r="CV640" s="14"/>
      <c r="CW640" s="14"/>
      <c r="CX640" s="14"/>
      <c r="CY640" s="14"/>
      <c r="CZ640" s="14"/>
      <c r="DA640" s="14"/>
      <c r="DB640" s="14"/>
      <c r="DC640" s="14"/>
      <c r="DD640" s="14"/>
      <c r="DE640" s="14"/>
      <c r="DF640" s="14"/>
      <c r="DG640" s="14"/>
      <c r="DH640" s="14"/>
      <c r="DI640" s="14"/>
      <c r="DJ640" s="14"/>
      <c r="DK640" s="14"/>
      <c r="DL640" s="14"/>
      <c r="DM640" s="14"/>
      <c r="DN640" s="14"/>
      <c r="DO640" s="14"/>
      <c r="DP640" s="55">
        <v>0</v>
      </c>
      <c r="DQ640" s="66">
        <v>0</v>
      </c>
      <c r="DR640" s="16">
        <v>1</v>
      </c>
      <c r="DS640" s="43">
        <f>PRODUCT(Таблица1[[#This Row],[РЕЙТИНГ НТЛ]:[РЕГ НТЛ]])</f>
        <v>0</v>
      </c>
      <c r="DT640" s="74">
        <f>SUM(Таблица1[[#This Row],[РЕЙТИНГ DPT]:[РЕЙТИНГ НТЛ]])</f>
        <v>0</v>
      </c>
    </row>
    <row r="641" spans="1:124" x14ac:dyDescent="0.25">
      <c r="A641" s="21">
        <v>240</v>
      </c>
      <c r="B641" s="18" t="s">
        <v>311</v>
      </c>
      <c r="C641" s="14" t="s">
        <v>127</v>
      </c>
      <c r="D641" s="18" t="s">
        <v>168</v>
      </c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26">
        <v>8.6</v>
      </c>
      <c r="S641" s="26">
        <v>9.6</v>
      </c>
      <c r="T641" s="26">
        <v>9.4</v>
      </c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  <c r="AG641" s="18"/>
      <c r="AH641" s="18"/>
      <c r="AI641" s="18"/>
      <c r="AJ641" s="18"/>
      <c r="AK641" s="18"/>
      <c r="AL641" s="18"/>
      <c r="AM641" s="18"/>
      <c r="AN641" s="18"/>
      <c r="AO641" s="18"/>
      <c r="AP641" s="18"/>
      <c r="AQ641" s="18"/>
      <c r="AR641" s="18"/>
      <c r="AS641" s="18"/>
      <c r="AT641" s="18"/>
      <c r="AU641" s="18"/>
      <c r="AV641" s="18"/>
      <c r="AW641" s="18"/>
      <c r="AX641" s="18"/>
      <c r="AY641" s="18"/>
      <c r="AZ641" s="18"/>
      <c r="BA641" s="18"/>
      <c r="BB641" s="18"/>
      <c r="BC641" s="18"/>
      <c r="BD641" s="18"/>
      <c r="BE641" s="18"/>
      <c r="BF641" s="18"/>
      <c r="BG641" s="18"/>
      <c r="BH641" s="18"/>
      <c r="BI641" s="18"/>
      <c r="BJ641" s="18"/>
      <c r="BK641" s="18"/>
      <c r="BL641" s="18"/>
      <c r="BM641" s="18"/>
      <c r="BN641" s="18"/>
      <c r="BO641" s="18"/>
      <c r="BP641" s="18"/>
      <c r="BQ641" s="18"/>
      <c r="BR641" s="18"/>
      <c r="BS641" s="18"/>
      <c r="BT641" s="18"/>
      <c r="BU641" s="18"/>
      <c r="BV641" s="18"/>
      <c r="BW641" s="18"/>
      <c r="BX641" s="18"/>
      <c r="BY641" s="18"/>
      <c r="BZ641" s="18"/>
      <c r="CA641" s="18"/>
      <c r="CB641" s="18"/>
      <c r="CC641" s="18"/>
      <c r="CD641" s="18"/>
      <c r="CE641" s="18"/>
      <c r="CF641" s="18"/>
      <c r="CG641" s="18"/>
      <c r="CH641" s="18"/>
      <c r="CI641" s="18"/>
      <c r="CJ641" s="18"/>
      <c r="CK641" s="18"/>
      <c r="CL641" s="18"/>
      <c r="CM641" s="18"/>
      <c r="CN641" s="18"/>
      <c r="CO641" s="18"/>
      <c r="CP641" s="18"/>
      <c r="CQ641" s="18"/>
      <c r="CR641" s="18"/>
      <c r="CS641" s="18"/>
      <c r="CT641" s="18"/>
      <c r="CU641" s="18"/>
      <c r="CV641" s="18"/>
      <c r="CW641" s="18"/>
      <c r="CX641" s="18"/>
      <c r="CY641" s="18"/>
      <c r="CZ641" s="18"/>
      <c r="DA641" s="18"/>
      <c r="DB641" s="18"/>
      <c r="DC641" s="18"/>
      <c r="DD641" s="18"/>
      <c r="DE641" s="18"/>
      <c r="DF641" s="18"/>
      <c r="DG641" s="18"/>
      <c r="DH641" s="18"/>
      <c r="DI641" s="18"/>
      <c r="DJ641" s="18"/>
      <c r="DK641" s="18"/>
      <c r="DL641" s="18"/>
      <c r="DM641" s="18"/>
      <c r="DN641" s="18"/>
      <c r="DO641" s="18"/>
      <c r="DP641" s="55">
        <v>0</v>
      </c>
      <c r="DQ641" s="66">
        <v>0</v>
      </c>
      <c r="DR641" s="16">
        <v>0</v>
      </c>
      <c r="DS641" s="44">
        <f>PRODUCT(Таблица1[[#This Row],[РЕЙТИНГ НТЛ]:[РЕГ НТЛ]])</f>
        <v>0</v>
      </c>
      <c r="DT641" s="74">
        <f>SUM(Таблица1[[#This Row],[РЕЙТИНГ DPT]:[РЕЙТИНГ НТЛ]])</f>
        <v>0</v>
      </c>
    </row>
    <row r="642" spans="1:124" x14ac:dyDescent="0.25">
      <c r="A642" s="13">
        <v>53</v>
      </c>
      <c r="B642" s="14" t="s">
        <v>286</v>
      </c>
      <c r="C642" s="14" t="s">
        <v>127</v>
      </c>
      <c r="D642" s="14" t="s">
        <v>168</v>
      </c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7">
        <v>8.4</v>
      </c>
      <c r="S642" s="17">
        <v>8.8000000000000007</v>
      </c>
      <c r="T642" s="17">
        <v>8.8000000000000007</v>
      </c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  <c r="BJ642" s="14"/>
      <c r="BK642" s="14"/>
      <c r="BL642" s="14"/>
      <c r="BM642" s="14"/>
      <c r="BN642" s="14"/>
      <c r="BO642" s="14"/>
      <c r="BP642" s="14"/>
      <c r="BQ642" s="14"/>
      <c r="BR642" s="14"/>
      <c r="BS642" s="14"/>
      <c r="BT642" s="14"/>
      <c r="BU642" s="14"/>
      <c r="BV642" s="14"/>
      <c r="BW642" s="14"/>
      <c r="BX642" s="14"/>
      <c r="BY642" s="14"/>
      <c r="BZ642" s="14"/>
      <c r="CA642" s="14"/>
      <c r="CB642" s="14"/>
      <c r="CC642" s="14"/>
      <c r="CD642" s="14"/>
      <c r="CE642" s="14"/>
      <c r="CF642" s="14"/>
      <c r="CG642" s="14"/>
      <c r="CH642" s="14"/>
      <c r="CI642" s="14"/>
      <c r="CJ642" s="14"/>
      <c r="CK642" s="14"/>
      <c r="CL642" s="14"/>
      <c r="CM642" s="14"/>
      <c r="CN642" s="14"/>
      <c r="CO642" s="14"/>
      <c r="CP642" s="14"/>
      <c r="CQ642" s="14"/>
      <c r="CR642" s="14"/>
      <c r="CS642" s="14"/>
      <c r="CT642" s="14"/>
      <c r="CU642" s="14"/>
      <c r="CV642" s="14"/>
      <c r="CW642" s="14"/>
      <c r="CX642" s="14"/>
      <c r="CY642" s="14"/>
      <c r="CZ642" s="14"/>
      <c r="DA642" s="14"/>
      <c r="DB642" s="14"/>
      <c r="DC642" s="14"/>
      <c r="DD642" s="14"/>
      <c r="DE642" s="14"/>
      <c r="DF642" s="14"/>
      <c r="DG642" s="14"/>
      <c r="DH642" s="14"/>
      <c r="DI642" s="14"/>
      <c r="DJ642" s="14"/>
      <c r="DK642" s="14"/>
      <c r="DL642" s="14"/>
      <c r="DM642" s="14"/>
      <c r="DN642" s="14"/>
      <c r="DO642" s="14"/>
      <c r="DP642" s="55">
        <v>0</v>
      </c>
      <c r="DQ642" s="66">
        <v>0</v>
      </c>
      <c r="DR642" s="16">
        <v>0</v>
      </c>
      <c r="DS642" s="43">
        <f>PRODUCT(Таблица1[[#This Row],[РЕЙТИНГ НТЛ]:[РЕГ НТЛ]])</f>
        <v>0</v>
      </c>
      <c r="DT642" s="74">
        <f>SUM(Таблица1[[#This Row],[РЕЙТИНГ DPT]:[РЕЙТИНГ НТЛ]])</f>
        <v>0</v>
      </c>
    </row>
    <row r="643" spans="1:124" x14ac:dyDescent="0.25">
      <c r="A643" s="13">
        <v>73</v>
      </c>
      <c r="B643" s="14" t="s">
        <v>298</v>
      </c>
      <c r="C643" s="14" t="s">
        <v>127</v>
      </c>
      <c r="D643" s="14" t="s">
        <v>168</v>
      </c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7">
        <v>9.1999999999999993</v>
      </c>
      <c r="S643" s="17">
        <v>9.8000000000000007</v>
      </c>
      <c r="T643" s="17">
        <v>9.8000000000000007</v>
      </c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  <c r="BJ643" s="14"/>
      <c r="BK643" s="14"/>
      <c r="BL643" s="14"/>
      <c r="BM643" s="14"/>
      <c r="BN643" s="14"/>
      <c r="BO643" s="14"/>
      <c r="BP643" s="14"/>
      <c r="BQ643" s="14"/>
      <c r="BR643" s="14"/>
      <c r="BS643" s="14"/>
      <c r="BT643" s="14"/>
      <c r="BU643" s="14"/>
      <c r="BV643" s="14"/>
      <c r="BW643" s="14"/>
      <c r="BX643" s="14"/>
      <c r="BY643" s="14"/>
      <c r="BZ643" s="14"/>
      <c r="CA643" s="14"/>
      <c r="CB643" s="14"/>
      <c r="CC643" s="14"/>
      <c r="CD643" s="14"/>
      <c r="CE643" s="14"/>
      <c r="CF643" s="14"/>
      <c r="CG643" s="14"/>
      <c r="CH643" s="14"/>
      <c r="CI643" s="14"/>
      <c r="CJ643" s="14"/>
      <c r="CK643" s="14"/>
      <c r="CL643" s="14"/>
      <c r="CM643" s="14"/>
      <c r="CN643" s="14"/>
      <c r="CO643" s="14"/>
      <c r="CP643" s="14"/>
      <c r="CQ643" s="14"/>
      <c r="CR643" s="14"/>
      <c r="CS643" s="14"/>
      <c r="CT643" s="14"/>
      <c r="CU643" s="14"/>
      <c r="CV643" s="14"/>
      <c r="CW643" s="14"/>
      <c r="CX643" s="14"/>
      <c r="CY643" s="14"/>
      <c r="CZ643" s="14"/>
      <c r="DA643" s="14"/>
      <c r="DB643" s="14"/>
      <c r="DC643" s="14"/>
      <c r="DD643" s="14"/>
      <c r="DE643" s="14"/>
      <c r="DF643" s="14"/>
      <c r="DG643" s="14"/>
      <c r="DH643" s="14"/>
      <c r="DI643" s="14"/>
      <c r="DJ643" s="14"/>
      <c r="DK643" s="14"/>
      <c r="DL643" s="14"/>
      <c r="DM643" s="14"/>
      <c r="DN643" s="14"/>
      <c r="DO643" s="14"/>
      <c r="DP643" s="55">
        <v>0</v>
      </c>
      <c r="DQ643" s="66">
        <v>0</v>
      </c>
      <c r="DR643" s="16">
        <v>0</v>
      </c>
      <c r="DS643" s="43">
        <f>PRODUCT(Таблица1[[#This Row],[РЕЙТИНГ НТЛ]:[РЕГ НТЛ]])</f>
        <v>0</v>
      </c>
      <c r="DT643" s="74">
        <f>SUM(Таблица1[[#This Row],[РЕЙТИНГ DPT]:[РЕЙТИНГ НТЛ]])</f>
        <v>0</v>
      </c>
    </row>
    <row r="644" spans="1:124" x14ac:dyDescent="0.25">
      <c r="A644" s="29">
        <v>155</v>
      </c>
      <c r="B644" s="30" t="s">
        <v>399</v>
      </c>
      <c r="C644" s="14" t="s">
        <v>127</v>
      </c>
      <c r="D644" s="30" t="s">
        <v>168</v>
      </c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30"/>
      <c r="BQ644" s="30"/>
      <c r="BR644" s="30"/>
      <c r="BS644" s="30"/>
      <c r="BT644" s="30"/>
      <c r="BU644" s="30"/>
      <c r="BV644" s="30"/>
      <c r="BW644" s="30"/>
      <c r="BX644" s="30"/>
      <c r="BY644" s="30"/>
      <c r="BZ644" s="30"/>
      <c r="CA644" s="30"/>
      <c r="CB644" s="30"/>
      <c r="CC644" s="30"/>
      <c r="CD644" s="30"/>
      <c r="CE644" s="30"/>
      <c r="CF644" s="30"/>
      <c r="CG644" s="37">
        <v>8.8000000000000007</v>
      </c>
      <c r="CH644" s="37">
        <v>9</v>
      </c>
      <c r="CI644" s="37">
        <v>9.4</v>
      </c>
      <c r="CJ644" s="37">
        <v>8.6</v>
      </c>
      <c r="CK644" s="30"/>
      <c r="CL644" s="30"/>
      <c r="CM644" s="30"/>
      <c r="CN644" s="30"/>
      <c r="CO644" s="30"/>
      <c r="CP644" s="30"/>
      <c r="CQ644" s="30"/>
      <c r="CR644" s="30"/>
      <c r="CS644" s="30"/>
      <c r="CT644" s="30"/>
      <c r="CU644" s="30"/>
      <c r="CV644" s="30"/>
      <c r="CW644" s="30"/>
      <c r="CX644" s="30"/>
      <c r="CY644" s="30"/>
      <c r="CZ644" s="30"/>
      <c r="DA644" s="30"/>
      <c r="DB644" s="30"/>
      <c r="DC644" s="30"/>
      <c r="DD644" s="30"/>
      <c r="DE644" s="30"/>
      <c r="DF644" s="30"/>
      <c r="DG644" s="30"/>
      <c r="DH644" s="30"/>
      <c r="DI644" s="30"/>
      <c r="DJ644" s="30"/>
      <c r="DK644" s="30"/>
      <c r="DL644" s="30"/>
      <c r="DM644" s="30"/>
      <c r="DN644" s="30"/>
      <c r="DO644" s="30"/>
      <c r="DP644" s="55">
        <v>0</v>
      </c>
      <c r="DQ644" s="66">
        <v>0</v>
      </c>
      <c r="DR644" s="31">
        <v>0</v>
      </c>
      <c r="DS644" s="73">
        <f>PRODUCT(Таблица1[[#This Row],[РЕЙТИНГ НТЛ]:[РЕГ НТЛ]])</f>
        <v>0</v>
      </c>
      <c r="DT644" s="74">
        <f>SUM(Таблица1[[#This Row],[РЕЙТИНГ DPT]:[РЕЙТИНГ НТЛ]])</f>
        <v>0</v>
      </c>
    </row>
    <row r="645" spans="1:124" x14ac:dyDescent="0.25">
      <c r="A645" s="29">
        <v>158</v>
      </c>
      <c r="B645" s="14" t="s">
        <v>415</v>
      </c>
      <c r="C645" s="14" t="s">
        <v>102</v>
      </c>
      <c r="D645" s="30" t="s">
        <v>132</v>
      </c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30"/>
      <c r="BQ645" s="30"/>
      <c r="BR645" s="30"/>
      <c r="BS645" s="30"/>
      <c r="BT645" s="30"/>
      <c r="BU645" s="30"/>
      <c r="BV645" s="30"/>
      <c r="BW645" s="30"/>
      <c r="BX645" s="30"/>
      <c r="BY645" s="30"/>
      <c r="BZ645" s="30"/>
      <c r="CA645" s="30"/>
      <c r="CB645" s="30"/>
      <c r="CC645" s="30"/>
      <c r="CD645" s="30"/>
      <c r="CE645" s="30"/>
      <c r="CF645" s="30"/>
      <c r="CG645" s="30"/>
      <c r="CH645" s="30"/>
      <c r="CI645" s="30"/>
      <c r="CJ645" s="30"/>
      <c r="CK645" s="37">
        <v>9.6</v>
      </c>
      <c r="CL645" s="37">
        <v>9.8000000000000007</v>
      </c>
      <c r="CM645" s="37">
        <v>9.6</v>
      </c>
      <c r="CN645" s="30"/>
      <c r="CO645" s="30"/>
      <c r="CP645" s="30"/>
      <c r="CQ645" s="30"/>
      <c r="CR645" s="30"/>
      <c r="CS645" s="30"/>
      <c r="CT645" s="30"/>
      <c r="CU645" s="30"/>
      <c r="CV645" s="30"/>
      <c r="CW645" s="30"/>
      <c r="CX645" s="30"/>
      <c r="CY645" s="30"/>
      <c r="CZ645" s="30"/>
      <c r="DA645" s="30"/>
      <c r="DB645" s="30"/>
      <c r="DC645" s="30"/>
      <c r="DD645" s="30"/>
      <c r="DE645" s="30"/>
      <c r="DF645" s="30"/>
      <c r="DG645" s="30"/>
      <c r="DH645" s="30"/>
      <c r="DI645" s="30"/>
      <c r="DJ645" s="30"/>
      <c r="DK645" s="30"/>
      <c r="DL645" s="30"/>
      <c r="DM645" s="30"/>
      <c r="DN645" s="30"/>
      <c r="DO645" s="30"/>
      <c r="DP645" s="55">
        <v>0</v>
      </c>
      <c r="DQ645" s="66">
        <v>0</v>
      </c>
      <c r="DR645" s="31">
        <v>1</v>
      </c>
      <c r="DS645" s="73">
        <f>PRODUCT(Таблица1[[#This Row],[РЕЙТИНГ НТЛ]:[РЕГ НТЛ]])</f>
        <v>0</v>
      </c>
      <c r="DT645" s="74">
        <f>SUM(Таблица1[[#This Row],[РЕЙТИНГ DPT]:[РЕЙТИНГ НТЛ]])</f>
        <v>0</v>
      </c>
    </row>
    <row r="646" spans="1:124" x14ac:dyDescent="0.25">
      <c r="A646" s="29">
        <v>127</v>
      </c>
      <c r="B646" s="30" t="s">
        <v>393</v>
      </c>
      <c r="C646" s="14" t="s">
        <v>102</v>
      </c>
      <c r="D646" s="30" t="s">
        <v>132</v>
      </c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30"/>
      <c r="BQ646" s="30"/>
      <c r="BR646" s="30"/>
      <c r="BS646" s="30"/>
      <c r="BT646" s="30"/>
      <c r="BU646" s="30"/>
      <c r="BV646" s="30"/>
      <c r="BW646" s="30"/>
      <c r="BX646" s="30"/>
      <c r="BY646" s="30"/>
      <c r="BZ646" s="30"/>
      <c r="CA646" s="30"/>
      <c r="CB646" s="30"/>
      <c r="CC646" s="30"/>
      <c r="CD646" s="30"/>
      <c r="CE646" s="30"/>
      <c r="CF646" s="30"/>
      <c r="CG646" s="37">
        <v>9.4</v>
      </c>
      <c r="CH646" s="37">
        <v>9.1999999999999993</v>
      </c>
      <c r="CI646" s="37">
        <v>9.4</v>
      </c>
      <c r="CJ646" s="37">
        <v>9.1999999999999993</v>
      </c>
      <c r="CK646" s="30"/>
      <c r="CL646" s="30"/>
      <c r="CM646" s="30"/>
      <c r="CN646" s="30"/>
      <c r="CO646" s="30"/>
      <c r="CP646" s="30"/>
      <c r="CQ646" s="30"/>
      <c r="CR646" s="30"/>
      <c r="CS646" s="30"/>
      <c r="CT646" s="30"/>
      <c r="CU646" s="30"/>
      <c r="CV646" s="30"/>
      <c r="CW646" s="30"/>
      <c r="CX646" s="30"/>
      <c r="CY646" s="30"/>
      <c r="CZ646" s="30"/>
      <c r="DA646" s="30"/>
      <c r="DB646" s="30"/>
      <c r="DC646" s="30"/>
      <c r="DD646" s="30"/>
      <c r="DE646" s="30"/>
      <c r="DF646" s="30"/>
      <c r="DG646" s="30"/>
      <c r="DH646" s="30"/>
      <c r="DI646" s="30"/>
      <c r="DJ646" s="30"/>
      <c r="DK646" s="30"/>
      <c r="DL646" s="30"/>
      <c r="DM646" s="30"/>
      <c r="DN646" s="30"/>
      <c r="DO646" s="30"/>
      <c r="DP646" s="55">
        <v>0</v>
      </c>
      <c r="DQ646" s="66">
        <v>0</v>
      </c>
      <c r="DR646" s="31">
        <v>1</v>
      </c>
      <c r="DS646" s="73">
        <f>PRODUCT(Таблица1[[#This Row],[РЕЙТИНГ НТЛ]:[РЕГ НТЛ]])</f>
        <v>0</v>
      </c>
      <c r="DT646" s="74">
        <f>SUM(Таблица1[[#This Row],[РЕЙТИНГ DPT]:[РЕЙТИНГ НТЛ]])</f>
        <v>0</v>
      </c>
    </row>
    <row r="647" spans="1:124" x14ac:dyDescent="0.25">
      <c r="A647" s="21">
        <v>33</v>
      </c>
      <c r="B647" s="18" t="s">
        <v>278</v>
      </c>
      <c r="C647" s="14" t="s">
        <v>102</v>
      </c>
      <c r="D647" s="18" t="s">
        <v>132</v>
      </c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26">
        <v>9.6</v>
      </c>
      <c r="S647" s="26">
        <v>9.6</v>
      </c>
      <c r="T647" s="26">
        <v>9.8000000000000007</v>
      </c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  <c r="AF647" s="18"/>
      <c r="AG647" s="18"/>
      <c r="AH647" s="18"/>
      <c r="AI647" s="18"/>
      <c r="AJ647" s="18"/>
      <c r="AK647" s="18"/>
      <c r="AL647" s="18"/>
      <c r="AM647" s="18"/>
      <c r="AN647" s="18"/>
      <c r="AO647" s="18"/>
      <c r="AP647" s="18"/>
      <c r="AQ647" s="18"/>
      <c r="AR647" s="18"/>
      <c r="AS647" s="18"/>
      <c r="AT647" s="18"/>
      <c r="AU647" s="18"/>
      <c r="AV647" s="18"/>
      <c r="AW647" s="18"/>
      <c r="AX647" s="18"/>
      <c r="AY647" s="18"/>
      <c r="AZ647" s="18"/>
      <c r="BA647" s="18"/>
      <c r="BB647" s="18"/>
      <c r="BC647" s="18"/>
      <c r="BD647" s="18"/>
      <c r="BE647" s="18"/>
      <c r="BF647" s="18"/>
      <c r="BG647" s="18"/>
      <c r="BH647" s="18"/>
      <c r="BI647" s="18"/>
      <c r="BJ647" s="18"/>
      <c r="BK647" s="18"/>
      <c r="BL647" s="18"/>
      <c r="BM647" s="18"/>
      <c r="BN647" s="18"/>
      <c r="BO647" s="18"/>
      <c r="BP647" s="18"/>
      <c r="BQ647" s="18"/>
      <c r="BR647" s="18"/>
      <c r="BS647" s="18"/>
      <c r="BT647" s="18"/>
      <c r="BU647" s="18"/>
      <c r="BV647" s="18"/>
      <c r="BW647" s="18"/>
      <c r="BX647" s="18"/>
      <c r="BY647" s="18"/>
      <c r="BZ647" s="18"/>
      <c r="CA647" s="18"/>
      <c r="CB647" s="18"/>
      <c r="CC647" s="18"/>
      <c r="CD647" s="18"/>
      <c r="CE647" s="18"/>
      <c r="CF647" s="18"/>
      <c r="CG647" s="18"/>
      <c r="CH647" s="18"/>
      <c r="CI647" s="18"/>
      <c r="CJ647" s="18"/>
      <c r="CK647" s="18"/>
      <c r="CL647" s="18"/>
      <c r="CM647" s="18"/>
      <c r="CN647" s="18"/>
      <c r="CO647" s="18"/>
      <c r="CP647" s="18"/>
      <c r="CQ647" s="18"/>
      <c r="CR647" s="18"/>
      <c r="CS647" s="18"/>
      <c r="CT647" s="18"/>
      <c r="CU647" s="18"/>
      <c r="CV647" s="18"/>
      <c r="CW647" s="18"/>
      <c r="CX647" s="18"/>
      <c r="CY647" s="18"/>
      <c r="CZ647" s="18"/>
      <c r="DA647" s="18"/>
      <c r="DB647" s="18"/>
      <c r="DC647" s="18"/>
      <c r="DD647" s="18"/>
      <c r="DE647" s="18"/>
      <c r="DF647" s="18"/>
      <c r="DG647" s="18"/>
      <c r="DH647" s="18"/>
      <c r="DI647" s="18"/>
      <c r="DJ647" s="18"/>
      <c r="DK647" s="18"/>
      <c r="DL647" s="18"/>
      <c r="DM647" s="18"/>
      <c r="DN647" s="18"/>
      <c r="DO647" s="18"/>
      <c r="DP647" s="55">
        <v>0</v>
      </c>
      <c r="DQ647" s="66">
        <v>0</v>
      </c>
      <c r="DR647" s="16">
        <v>1</v>
      </c>
      <c r="DS647" s="44">
        <f>PRODUCT(Таблица1[[#This Row],[РЕЙТИНГ НТЛ]:[РЕГ НТЛ]])</f>
        <v>0</v>
      </c>
      <c r="DT647" s="74">
        <f>SUM(Таблица1[[#This Row],[РЕЙТИНГ DPT]:[РЕЙТИНГ НТЛ]])</f>
        <v>0</v>
      </c>
    </row>
    <row r="648" spans="1:124" x14ac:dyDescent="0.25">
      <c r="A648" s="29">
        <v>140</v>
      </c>
      <c r="B648" s="30" t="s">
        <v>397</v>
      </c>
      <c r="C648" s="14" t="s">
        <v>102</v>
      </c>
      <c r="D648" s="30" t="s">
        <v>132</v>
      </c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30"/>
      <c r="BQ648" s="30"/>
      <c r="BR648" s="30"/>
      <c r="BS648" s="30"/>
      <c r="BT648" s="30"/>
      <c r="BU648" s="30"/>
      <c r="BV648" s="30"/>
      <c r="BW648" s="30"/>
      <c r="BX648" s="30"/>
      <c r="BY648" s="30"/>
      <c r="BZ648" s="30"/>
      <c r="CA648" s="30"/>
      <c r="CB648" s="30"/>
      <c r="CC648" s="30"/>
      <c r="CD648" s="30"/>
      <c r="CE648" s="30"/>
      <c r="CF648" s="30"/>
      <c r="CG648" s="37">
        <v>8.8000000000000007</v>
      </c>
      <c r="CH648" s="37">
        <v>8</v>
      </c>
      <c r="CI648" s="37">
        <v>9</v>
      </c>
      <c r="CJ648" s="37">
        <v>8.4</v>
      </c>
      <c r="CK648" s="30"/>
      <c r="CL648" s="30"/>
      <c r="CM648" s="30"/>
      <c r="CN648" s="30"/>
      <c r="CO648" s="30"/>
      <c r="CP648" s="30"/>
      <c r="CQ648" s="30"/>
      <c r="CR648" s="30"/>
      <c r="CS648" s="30"/>
      <c r="CT648" s="30"/>
      <c r="CU648" s="30"/>
      <c r="CV648" s="30"/>
      <c r="CW648" s="30"/>
      <c r="CX648" s="30"/>
      <c r="CY648" s="30"/>
      <c r="CZ648" s="30"/>
      <c r="DA648" s="30"/>
      <c r="DB648" s="30"/>
      <c r="DC648" s="30"/>
      <c r="DD648" s="30"/>
      <c r="DE648" s="30"/>
      <c r="DF648" s="30"/>
      <c r="DG648" s="30"/>
      <c r="DH648" s="30"/>
      <c r="DI648" s="30"/>
      <c r="DJ648" s="30"/>
      <c r="DK648" s="30"/>
      <c r="DL648" s="30"/>
      <c r="DM648" s="30"/>
      <c r="DN648" s="30"/>
      <c r="DO648" s="30"/>
      <c r="DP648" s="55">
        <v>0</v>
      </c>
      <c r="DQ648" s="66">
        <v>0</v>
      </c>
      <c r="DR648" s="31">
        <v>1</v>
      </c>
      <c r="DS648" s="73">
        <f>PRODUCT(Таблица1[[#This Row],[РЕЙТИНГ НТЛ]:[РЕГ НТЛ]])</f>
        <v>0</v>
      </c>
      <c r="DT648" s="74">
        <f>SUM(Таблица1[[#This Row],[РЕЙТИНГ DPT]:[РЕЙТИНГ НТЛ]])</f>
        <v>0</v>
      </c>
    </row>
    <row r="649" spans="1:124" x14ac:dyDescent="0.25">
      <c r="A649" s="33">
        <v>140</v>
      </c>
      <c r="B649" s="34" t="s">
        <v>397</v>
      </c>
      <c r="C649" s="14" t="s">
        <v>102</v>
      </c>
      <c r="D649" s="34" t="s">
        <v>132</v>
      </c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  <c r="AF649" s="34"/>
      <c r="AG649" s="34"/>
      <c r="AH649" s="34"/>
      <c r="AI649" s="34"/>
      <c r="AJ649" s="34"/>
      <c r="AK649" s="34"/>
      <c r="AL649" s="34"/>
      <c r="AM649" s="34"/>
      <c r="AN649" s="34"/>
      <c r="AO649" s="34"/>
      <c r="AP649" s="34"/>
      <c r="AQ649" s="34"/>
      <c r="AR649" s="34"/>
      <c r="AS649" s="34"/>
      <c r="AT649" s="34"/>
      <c r="AU649" s="34"/>
      <c r="AV649" s="34"/>
      <c r="AW649" s="34"/>
      <c r="AX649" s="34"/>
      <c r="AY649" s="34"/>
      <c r="AZ649" s="34"/>
      <c r="BA649" s="34"/>
      <c r="BB649" s="34"/>
      <c r="BC649" s="34"/>
      <c r="BD649" s="34"/>
      <c r="BE649" s="34"/>
      <c r="BF649" s="34"/>
      <c r="BG649" s="34"/>
      <c r="BH649" s="34"/>
      <c r="BI649" s="34"/>
      <c r="BJ649" s="34"/>
      <c r="BK649" s="34"/>
      <c r="BL649" s="34"/>
      <c r="BM649" s="34"/>
      <c r="BN649" s="34"/>
      <c r="BO649" s="34"/>
      <c r="BP649" s="34"/>
      <c r="BQ649" s="34"/>
      <c r="BR649" s="34"/>
      <c r="BS649" s="34"/>
      <c r="BT649" s="34"/>
      <c r="BU649" s="34"/>
      <c r="BV649" s="34"/>
      <c r="BW649" s="34"/>
      <c r="BX649" s="34"/>
      <c r="BY649" s="34"/>
      <c r="BZ649" s="34"/>
      <c r="CA649" s="34"/>
      <c r="CB649" s="34"/>
      <c r="CC649" s="34"/>
      <c r="CD649" s="34"/>
      <c r="CE649" s="34"/>
      <c r="CF649" s="34"/>
      <c r="CG649" s="34"/>
      <c r="CH649" s="34"/>
      <c r="CI649" s="34"/>
      <c r="CJ649" s="34"/>
      <c r="CK649" s="34"/>
      <c r="CL649" s="34"/>
      <c r="CM649" s="34"/>
      <c r="CN649" s="38">
        <v>8.8000000000000007</v>
      </c>
      <c r="CO649" s="38">
        <v>8.8000000000000007</v>
      </c>
      <c r="CP649" s="38">
        <v>9.6</v>
      </c>
      <c r="CQ649" s="34"/>
      <c r="CR649" s="34"/>
      <c r="CS649" s="34"/>
      <c r="CT649" s="34"/>
      <c r="CU649" s="34"/>
      <c r="CV649" s="34"/>
      <c r="CW649" s="34"/>
      <c r="CX649" s="34"/>
      <c r="CY649" s="34"/>
      <c r="CZ649" s="34"/>
      <c r="DA649" s="34"/>
      <c r="DB649" s="34"/>
      <c r="DC649" s="34"/>
      <c r="DD649" s="34"/>
      <c r="DE649" s="34"/>
      <c r="DF649" s="34"/>
      <c r="DG649" s="34"/>
      <c r="DH649" s="34"/>
      <c r="DI649" s="34"/>
      <c r="DJ649" s="34"/>
      <c r="DK649" s="34"/>
      <c r="DL649" s="34"/>
      <c r="DM649" s="34"/>
      <c r="DN649" s="34"/>
      <c r="DO649" s="34"/>
      <c r="DP649" s="55">
        <v>0</v>
      </c>
      <c r="DQ649" s="66">
        <v>0</v>
      </c>
      <c r="DR649" s="35">
        <v>1</v>
      </c>
      <c r="DS649" s="75">
        <f>PRODUCT(Таблица1[[#This Row],[РЕЙТИНГ НТЛ]:[РЕГ НТЛ]])</f>
        <v>0</v>
      </c>
      <c r="DT649" s="74">
        <f>SUM(Таблица1[[#This Row],[РЕЙТИНГ DPT]:[РЕЙТИНГ НТЛ]])</f>
        <v>0</v>
      </c>
    </row>
    <row r="650" spans="1:124" x14ac:dyDescent="0.25">
      <c r="A650" s="13">
        <v>9</v>
      </c>
      <c r="B650" s="14" t="s">
        <v>261</v>
      </c>
      <c r="C650" s="14" t="s">
        <v>102</v>
      </c>
      <c r="D650" s="14" t="s">
        <v>132</v>
      </c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7">
        <v>9.1999999999999993</v>
      </c>
      <c r="S650" s="17">
        <v>9.8000000000000007</v>
      </c>
      <c r="T650" s="17">
        <v>9.1999999999999993</v>
      </c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  <c r="BJ650" s="14"/>
      <c r="BK650" s="14"/>
      <c r="BL650" s="14"/>
      <c r="BM650" s="14"/>
      <c r="BN650" s="14"/>
      <c r="BO650" s="14"/>
      <c r="BP650" s="14"/>
      <c r="BQ650" s="14"/>
      <c r="BR650" s="14"/>
      <c r="BS650" s="14"/>
      <c r="BT650" s="14"/>
      <c r="BU650" s="14"/>
      <c r="BV650" s="14"/>
      <c r="BW650" s="14"/>
      <c r="BX650" s="14"/>
      <c r="BY650" s="14"/>
      <c r="BZ650" s="14"/>
      <c r="CA650" s="14"/>
      <c r="CB650" s="14"/>
      <c r="CC650" s="14"/>
      <c r="CD650" s="14"/>
      <c r="CE650" s="14"/>
      <c r="CF650" s="14"/>
      <c r="CG650" s="14"/>
      <c r="CH650" s="14"/>
      <c r="CI650" s="14"/>
      <c r="CJ650" s="14"/>
      <c r="CK650" s="14"/>
      <c r="CL650" s="14"/>
      <c r="CM650" s="14"/>
      <c r="CN650" s="14"/>
      <c r="CO650" s="14"/>
      <c r="CP650" s="14"/>
      <c r="CQ650" s="14"/>
      <c r="CR650" s="14"/>
      <c r="CS650" s="14"/>
      <c r="CT650" s="14"/>
      <c r="CU650" s="14"/>
      <c r="CV650" s="14"/>
      <c r="CW650" s="14"/>
      <c r="CX650" s="14"/>
      <c r="CY650" s="14"/>
      <c r="CZ650" s="14"/>
      <c r="DA650" s="14"/>
      <c r="DB650" s="14"/>
      <c r="DC650" s="14"/>
      <c r="DD650" s="14"/>
      <c r="DE650" s="14"/>
      <c r="DF650" s="14"/>
      <c r="DG650" s="14"/>
      <c r="DH650" s="14"/>
      <c r="DI650" s="14"/>
      <c r="DJ650" s="14"/>
      <c r="DK650" s="14"/>
      <c r="DL650" s="14"/>
      <c r="DM650" s="14"/>
      <c r="DN650" s="14"/>
      <c r="DO650" s="14"/>
      <c r="DP650" s="55">
        <v>0</v>
      </c>
      <c r="DQ650" s="66">
        <v>0</v>
      </c>
      <c r="DR650" s="35">
        <v>1</v>
      </c>
      <c r="DS650" s="43">
        <f>PRODUCT(Таблица1[[#This Row],[РЕЙТИНГ НТЛ]:[РЕГ НТЛ]])</f>
        <v>0</v>
      </c>
      <c r="DT650" s="74">
        <f>SUM(Таблица1[[#This Row],[РЕЙТИНГ DPT]:[РЕЙТИНГ НТЛ]])</f>
        <v>0</v>
      </c>
    </row>
    <row r="651" spans="1:124" x14ac:dyDescent="0.25">
      <c r="A651" s="29">
        <v>133</v>
      </c>
      <c r="B651" s="30" t="s">
        <v>396</v>
      </c>
      <c r="C651" s="14" t="s">
        <v>102</v>
      </c>
      <c r="D651" s="30" t="s">
        <v>132</v>
      </c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30"/>
      <c r="BQ651" s="30"/>
      <c r="BR651" s="30"/>
      <c r="BS651" s="30"/>
      <c r="BT651" s="30"/>
      <c r="BU651" s="30"/>
      <c r="BV651" s="30"/>
      <c r="BW651" s="30"/>
      <c r="BX651" s="30"/>
      <c r="BY651" s="30"/>
      <c r="BZ651" s="30"/>
      <c r="CA651" s="30"/>
      <c r="CB651" s="30"/>
      <c r="CC651" s="30"/>
      <c r="CD651" s="30"/>
      <c r="CE651" s="30"/>
      <c r="CF651" s="30"/>
      <c r="CG651" s="37">
        <v>9</v>
      </c>
      <c r="CH651" s="37">
        <v>8.1999999999999993</v>
      </c>
      <c r="CI651" s="37">
        <v>8.6</v>
      </c>
      <c r="CJ651" s="37">
        <v>8.8000000000000007</v>
      </c>
      <c r="CK651" s="30"/>
      <c r="CL651" s="30"/>
      <c r="CM651" s="30"/>
      <c r="CN651" s="30"/>
      <c r="CO651" s="30"/>
      <c r="CP651" s="30"/>
      <c r="CQ651" s="30"/>
      <c r="CR651" s="30"/>
      <c r="CS651" s="30"/>
      <c r="CT651" s="30"/>
      <c r="CU651" s="30"/>
      <c r="CV651" s="30"/>
      <c r="CW651" s="30"/>
      <c r="CX651" s="30"/>
      <c r="CY651" s="30"/>
      <c r="CZ651" s="30"/>
      <c r="DA651" s="30"/>
      <c r="DB651" s="30"/>
      <c r="DC651" s="30"/>
      <c r="DD651" s="30"/>
      <c r="DE651" s="30"/>
      <c r="DF651" s="30"/>
      <c r="DG651" s="30"/>
      <c r="DH651" s="30"/>
      <c r="DI651" s="30"/>
      <c r="DJ651" s="30"/>
      <c r="DK651" s="30"/>
      <c r="DL651" s="30"/>
      <c r="DM651" s="30"/>
      <c r="DN651" s="30"/>
      <c r="DO651" s="30"/>
      <c r="DP651" s="55">
        <v>0</v>
      </c>
      <c r="DQ651" s="66">
        <v>0</v>
      </c>
      <c r="DR651" s="35">
        <v>1</v>
      </c>
      <c r="DS651" s="73">
        <f>PRODUCT(Таблица1[[#This Row],[РЕЙТИНГ НТЛ]:[РЕГ НТЛ]])</f>
        <v>0</v>
      </c>
      <c r="DT651" s="74">
        <f>SUM(Таблица1[[#This Row],[РЕЙТИНГ DPT]:[РЕЙТИНГ НТЛ]])</f>
        <v>0</v>
      </c>
    </row>
    <row r="652" spans="1:124" x14ac:dyDescent="0.25">
      <c r="A652" s="21">
        <v>86</v>
      </c>
      <c r="B652" s="18" t="s">
        <v>353</v>
      </c>
      <c r="C652" s="14" t="s">
        <v>102</v>
      </c>
      <c r="D652" s="18" t="s">
        <v>132</v>
      </c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  <c r="AG652" s="18"/>
      <c r="AH652" s="18"/>
      <c r="AI652" s="18"/>
      <c r="AJ652" s="18"/>
      <c r="AK652" s="18"/>
      <c r="AL652" s="18"/>
      <c r="AM652" s="18"/>
      <c r="AN652" s="18"/>
      <c r="AO652" s="18"/>
      <c r="AP652" s="18"/>
      <c r="AQ652" s="18"/>
      <c r="AR652" s="18"/>
      <c r="AS652" s="18"/>
      <c r="AT652" s="18"/>
      <c r="AU652" s="18"/>
      <c r="AV652" s="18"/>
      <c r="AW652" s="18"/>
      <c r="AX652" s="18"/>
      <c r="AY652" s="18"/>
      <c r="AZ652" s="18"/>
      <c r="BA652" s="26">
        <v>9</v>
      </c>
      <c r="BB652" s="26">
        <v>8.6</v>
      </c>
      <c r="BC652" s="26">
        <v>9</v>
      </c>
      <c r="BD652" s="18"/>
      <c r="BE652" s="18"/>
      <c r="BF652" s="18"/>
      <c r="BG652" s="18"/>
      <c r="BH652" s="18"/>
      <c r="BI652" s="18"/>
      <c r="BJ652" s="18"/>
      <c r="BK652" s="18"/>
      <c r="BL652" s="18"/>
      <c r="BM652" s="18"/>
      <c r="BN652" s="18"/>
      <c r="BO652" s="18"/>
      <c r="BP652" s="18"/>
      <c r="BQ652" s="18"/>
      <c r="BR652" s="18"/>
      <c r="BS652" s="18"/>
      <c r="BT652" s="18"/>
      <c r="BU652" s="18"/>
      <c r="BV652" s="18"/>
      <c r="BW652" s="18"/>
      <c r="BX652" s="18"/>
      <c r="BY652" s="18"/>
      <c r="BZ652" s="18"/>
      <c r="CA652" s="18"/>
      <c r="CB652" s="18"/>
      <c r="CC652" s="18"/>
      <c r="CD652" s="18"/>
      <c r="CE652" s="18"/>
      <c r="CF652" s="18"/>
      <c r="CG652" s="18"/>
      <c r="CH652" s="18"/>
      <c r="CI652" s="18"/>
      <c r="CJ652" s="18"/>
      <c r="CK652" s="18"/>
      <c r="CL652" s="18"/>
      <c r="CM652" s="18"/>
      <c r="CN652" s="18"/>
      <c r="CO652" s="18"/>
      <c r="CP652" s="18"/>
      <c r="CQ652" s="18"/>
      <c r="CR652" s="18"/>
      <c r="CS652" s="18"/>
      <c r="CT652" s="18"/>
      <c r="CU652" s="18"/>
      <c r="CV652" s="18"/>
      <c r="CW652" s="18"/>
      <c r="CX652" s="18"/>
      <c r="CY652" s="18"/>
      <c r="CZ652" s="18"/>
      <c r="DA652" s="18"/>
      <c r="DB652" s="18"/>
      <c r="DC652" s="18"/>
      <c r="DD652" s="18"/>
      <c r="DE652" s="18"/>
      <c r="DF652" s="18"/>
      <c r="DG652" s="18"/>
      <c r="DH652" s="18"/>
      <c r="DI652" s="18"/>
      <c r="DJ652" s="18"/>
      <c r="DK652" s="18"/>
      <c r="DL652" s="18"/>
      <c r="DM652" s="18"/>
      <c r="DN652" s="18"/>
      <c r="DO652" s="18"/>
      <c r="DP652" s="55">
        <v>0</v>
      </c>
      <c r="DQ652" s="66">
        <v>0</v>
      </c>
      <c r="DR652" s="19">
        <v>0</v>
      </c>
      <c r="DS652" s="44">
        <f>PRODUCT(Таблица1[[#This Row],[РЕЙТИНГ НТЛ]:[РЕГ НТЛ]])</f>
        <v>0</v>
      </c>
      <c r="DT652" s="74">
        <f>SUM(Таблица1[[#This Row],[РЕЙТИНГ DPT]:[РЕЙТИНГ НТЛ]])</f>
        <v>0</v>
      </c>
    </row>
    <row r="653" spans="1:124" x14ac:dyDescent="0.25">
      <c r="A653" s="29">
        <v>259</v>
      </c>
      <c r="B653" s="30" t="s">
        <v>406</v>
      </c>
      <c r="C653" s="14" t="s">
        <v>102</v>
      </c>
      <c r="D653" s="30" t="s">
        <v>132</v>
      </c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30"/>
      <c r="BQ653" s="30"/>
      <c r="BR653" s="30"/>
      <c r="BS653" s="30"/>
      <c r="BT653" s="30"/>
      <c r="BU653" s="30"/>
      <c r="BV653" s="30"/>
      <c r="BW653" s="30"/>
      <c r="BX653" s="30"/>
      <c r="BY653" s="30"/>
      <c r="BZ653" s="30"/>
      <c r="CA653" s="30"/>
      <c r="CB653" s="30"/>
      <c r="CC653" s="30"/>
      <c r="CD653" s="30"/>
      <c r="CE653" s="30"/>
      <c r="CF653" s="30"/>
      <c r="CG653" s="30"/>
      <c r="CH653" s="30"/>
      <c r="CI653" s="30"/>
      <c r="CJ653" s="30"/>
      <c r="CK653" s="30"/>
      <c r="CL653" s="30"/>
      <c r="CM653" s="30"/>
      <c r="CN653" s="37">
        <v>8.8000000000000007</v>
      </c>
      <c r="CO653" s="37">
        <v>8.8000000000000007</v>
      </c>
      <c r="CP653" s="37">
        <v>9.6</v>
      </c>
      <c r="CQ653" s="30"/>
      <c r="CR653" s="30"/>
      <c r="CS653" s="30"/>
      <c r="CT653" s="30"/>
      <c r="CU653" s="30"/>
      <c r="CV653" s="30"/>
      <c r="CW653" s="30"/>
      <c r="CX653" s="30"/>
      <c r="CY653" s="30"/>
      <c r="CZ653" s="30"/>
      <c r="DA653" s="30"/>
      <c r="DB653" s="30"/>
      <c r="DC653" s="30"/>
      <c r="DD653" s="30"/>
      <c r="DE653" s="30"/>
      <c r="DF653" s="30"/>
      <c r="DG653" s="30"/>
      <c r="DH653" s="30"/>
      <c r="DI653" s="30"/>
      <c r="DJ653" s="30"/>
      <c r="DK653" s="30"/>
      <c r="DL653" s="30"/>
      <c r="DM653" s="30"/>
      <c r="DN653" s="30"/>
      <c r="DO653" s="30"/>
      <c r="DP653" s="55">
        <v>0</v>
      </c>
      <c r="DQ653" s="66">
        <v>0</v>
      </c>
      <c r="DR653" s="35">
        <v>1</v>
      </c>
      <c r="DS653" s="73">
        <f>PRODUCT(Таблица1[[#This Row],[РЕЙТИНГ НТЛ]:[РЕГ НТЛ]])</f>
        <v>0</v>
      </c>
      <c r="DT653" s="74">
        <f>SUM(Таблица1[[#This Row],[РЕЙТИНГ DPT]:[РЕЙТИНГ НТЛ]])</f>
        <v>0</v>
      </c>
    </row>
    <row r="654" spans="1:124" x14ac:dyDescent="0.25">
      <c r="A654" s="13">
        <v>42</v>
      </c>
      <c r="B654" s="14" t="s">
        <v>281</v>
      </c>
      <c r="C654" s="14" t="s">
        <v>102</v>
      </c>
      <c r="D654" s="14" t="s">
        <v>132</v>
      </c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7">
        <v>8.8000000000000007</v>
      </c>
      <c r="S654" s="17">
        <v>9</v>
      </c>
      <c r="T654" s="17">
        <v>9.4</v>
      </c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  <c r="AW654" s="14"/>
      <c r="AX654" s="14"/>
      <c r="AY654" s="14"/>
      <c r="AZ654" s="14"/>
      <c r="BA654" s="14"/>
      <c r="BB654" s="14"/>
      <c r="BC654" s="14"/>
      <c r="BD654" s="14"/>
      <c r="BE654" s="14"/>
      <c r="BF654" s="14"/>
      <c r="BG654" s="14"/>
      <c r="BH654" s="14"/>
      <c r="BI654" s="14"/>
      <c r="BJ654" s="14"/>
      <c r="BK654" s="14"/>
      <c r="BL654" s="14"/>
      <c r="BM654" s="14"/>
      <c r="BN654" s="14"/>
      <c r="BO654" s="14"/>
      <c r="BP654" s="14"/>
      <c r="BQ654" s="14"/>
      <c r="BR654" s="14"/>
      <c r="BS654" s="14"/>
      <c r="BT654" s="14"/>
      <c r="BU654" s="14"/>
      <c r="BV654" s="14"/>
      <c r="BW654" s="14"/>
      <c r="BX654" s="14"/>
      <c r="BY654" s="14"/>
      <c r="BZ654" s="14"/>
      <c r="CA654" s="14"/>
      <c r="CB654" s="14"/>
      <c r="CC654" s="14"/>
      <c r="CD654" s="14"/>
      <c r="CE654" s="14"/>
      <c r="CF654" s="14"/>
      <c r="CG654" s="14"/>
      <c r="CH654" s="14"/>
      <c r="CI654" s="14"/>
      <c r="CJ654" s="14"/>
      <c r="CK654" s="14"/>
      <c r="CL654" s="14"/>
      <c r="CM654" s="14"/>
      <c r="CN654" s="14"/>
      <c r="CO654" s="14"/>
      <c r="CP654" s="14"/>
      <c r="CQ654" s="14"/>
      <c r="CR654" s="14"/>
      <c r="CS654" s="14"/>
      <c r="CT654" s="14"/>
      <c r="CU654" s="14"/>
      <c r="CV654" s="14"/>
      <c r="CW654" s="14"/>
      <c r="CX654" s="14"/>
      <c r="CY654" s="14"/>
      <c r="CZ654" s="14"/>
      <c r="DA654" s="14"/>
      <c r="DB654" s="14"/>
      <c r="DC654" s="14"/>
      <c r="DD654" s="14"/>
      <c r="DE654" s="14"/>
      <c r="DF654" s="14"/>
      <c r="DG654" s="14"/>
      <c r="DH654" s="14"/>
      <c r="DI654" s="14"/>
      <c r="DJ654" s="14"/>
      <c r="DK654" s="14"/>
      <c r="DL654" s="14"/>
      <c r="DM654" s="14"/>
      <c r="DN654" s="14"/>
      <c r="DO654" s="14"/>
      <c r="DP654" s="55">
        <v>0</v>
      </c>
      <c r="DQ654" s="66">
        <v>0</v>
      </c>
      <c r="DR654" s="19">
        <v>0</v>
      </c>
      <c r="DS654" s="43">
        <f>PRODUCT(Таблица1[[#This Row],[РЕЙТИНГ НТЛ]:[РЕГ НТЛ]])</f>
        <v>0</v>
      </c>
      <c r="DT654" s="74">
        <f>SUM(Таблица1[[#This Row],[РЕЙТИНГ DPT]:[РЕЙТИНГ НТЛ]])</f>
        <v>0</v>
      </c>
    </row>
    <row r="655" spans="1:124" x14ac:dyDescent="0.25">
      <c r="A655" s="13">
        <v>27</v>
      </c>
      <c r="B655" s="14" t="s">
        <v>273</v>
      </c>
      <c r="C655" s="14" t="s">
        <v>102</v>
      </c>
      <c r="D655" s="14" t="s">
        <v>165</v>
      </c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7" t="s">
        <v>155</v>
      </c>
      <c r="S655" s="17" t="s">
        <v>155</v>
      </c>
      <c r="T655" s="17" t="s">
        <v>155</v>
      </c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  <c r="AW655" s="14"/>
      <c r="AX655" s="14"/>
      <c r="AY655" s="14"/>
      <c r="AZ655" s="14"/>
      <c r="BA655" s="14"/>
      <c r="BB655" s="14"/>
      <c r="BC655" s="14"/>
      <c r="BD655" s="14"/>
      <c r="BE655" s="14"/>
      <c r="BF655" s="14"/>
      <c r="BG655" s="14"/>
      <c r="BH655" s="14"/>
      <c r="BI655" s="14"/>
      <c r="BJ655" s="14"/>
      <c r="BK655" s="14"/>
      <c r="BL655" s="14"/>
      <c r="BM655" s="14"/>
      <c r="BN655" s="14"/>
      <c r="BO655" s="14"/>
      <c r="BP655" s="14"/>
      <c r="BQ655" s="14"/>
      <c r="BR655" s="14"/>
      <c r="BS655" s="14"/>
      <c r="BT655" s="14"/>
      <c r="BU655" s="14"/>
      <c r="BV655" s="14"/>
      <c r="BW655" s="14"/>
      <c r="BX655" s="14"/>
      <c r="BY655" s="14"/>
      <c r="BZ655" s="14"/>
      <c r="CA655" s="14"/>
      <c r="CB655" s="14"/>
      <c r="CC655" s="14"/>
      <c r="CD655" s="14"/>
      <c r="CE655" s="14"/>
      <c r="CF655" s="14"/>
      <c r="CG655" s="14"/>
      <c r="CH655" s="14"/>
      <c r="CI655" s="14"/>
      <c r="CJ655" s="14"/>
      <c r="CK655" s="14"/>
      <c r="CL655" s="14"/>
      <c r="CM655" s="14"/>
      <c r="CN655" s="14"/>
      <c r="CO655" s="14"/>
      <c r="CP655" s="14"/>
      <c r="CQ655" s="14"/>
      <c r="CR655" s="14"/>
      <c r="CS655" s="14"/>
      <c r="CT655" s="14"/>
      <c r="CU655" s="14"/>
      <c r="CV655" s="14"/>
      <c r="CW655" s="14"/>
      <c r="CX655" s="14"/>
      <c r="CY655" s="14"/>
      <c r="CZ655" s="14"/>
      <c r="DA655" s="14"/>
      <c r="DB655" s="14"/>
      <c r="DC655" s="14"/>
      <c r="DD655" s="14"/>
      <c r="DE655" s="14"/>
      <c r="DF655" s="14"/>
      <c r="DG655" s="14"/>
      <c r="DH655" s="14"/>
      <c r="DI655" s="14"/>
      <c r="DJ655" s="14"/>
      <c r="DK655" s="14"/>
      <c r="DL655" s="14"/>
      <c r="DM655" s="14"/>
      <c r="DN655" s="14"/>
      <c r="DO655" s="14"/>
      <c r="DP655" s="55">
        <v>0</v>
      </c>
      <c r="DQ655" s="66">
        <v>0</v>
      </c>
      <c r="DR655" s="19">
        <v>0</v>
      </c>
      <c r="DS655" s="43">
        <f>PRODUCT(Таблица1[[#This Row],[РЕЙТИНГ НТЛ]:[РЕГ НТЛ]])</f>
        <v>0</v>
      </c>
      <c r="DT655" s="74">
        <f>SUM(Таблица1[[#This Row],[РЕЙТИНГ DPT]:[РЕЙТИНГ НТЛ]])</f>
        <v>0</v>
      </c>
    </row>
    <row r="656" spans="1:124" x14ac:dyDescent="0.25">
      <c r="A656" s="13">
        <v>232</v>
      </c>
      <c r="B656" s="14" t="s">
        <v>304</v>
      </c>
      <c r="C656" s="14" t="s">
        <v>102</v>
      </c>
      <c r="D656" s="14" t="s">
        <v>132</v>
      </c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7">
        <v>8.4</v>
      </c>
      <c r="S656" s="17">
        <v>8.4</v>
      </c>
      <c r="T656" s="17">
        <v>8.6</v>
      </c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  <c r="AW656" s="14"/>
      <c r="AX656" s="14"/>
      <c r="AY656" s="14"/>
      <c r="AZ656" s="14"/>
      <c r="BA656" s="14"/>
      <c r="BB656" s="14"/>
      <c r="BC656" s="14"/>
      <c r="BD656" s="14"/>
      <c r="BE656" s="14"/>
      <c r="BF656" s="14"/>
      <c r="BG656" s="14"/>
      <c r="BH656" s="14"/>
      <c r="BI656" s="14"/>
      <c r="BJ656" s="14"/>
      <c r="BK656" s="14"/>
      <c r="BL656" s="14"/>
      <c r="BM656" s="14"/>
      <c r="BN656" s="14"/>
      <c r="BO656" s="14"/>
      <c r="BP656" s="14"/>
      <c r="BQ656" s="14"/>
      <c r="BR656" s="14"/>
      <c r="BS656" s="14"/>
      <c r="BT656" s="14"/>
      <c r="BU656" s="14"/>
      <c r="BV656" s="14"/>
      <c r="BW656" s="14"/>
      <c r="BX656" s="14"/>
      <c r="BY656" s="14"/>
      <c r="BZ656" s="14"/>
      <c r="CA656" s="14"/>
      <c r="CB656" s="14"/>
      <c r="CC656" s="14"/>
      <c r="CD656" s="14"/>
      <c r="CE656" s="14"/>
      <c r="CF656" s="14"/>
      <c r="CG656" s="14"/>
      <c r="CH656" s="14"/>
      <c r="CI656" s="14"/>
      <c r="CJ656" s="14"/>
      <c r="CK656" s="14"/>
      <c r="CL656" s="14"/>
      <c r="CM656" s="14"/>
      <c r="CN656" s="14"/>
      <c r="CO656" s="14"/>
      <c r="CP656" s="14"/>
      <c r="CQ656" s="14"/>
      <c r="CR656" s="14"/>
      <c r="CS656" s="14"/>
      <c r="CT656" s="14"/>
      <c r="CU656" s="14"/>
      <c r="CV656" s="14"/>
      <c r="CW656" s="14"/>
      <c r="CX656" s="14"/>
      <c r="CY656" s="14"/>
      <c r="CZ656" s="14"/>
      <c r="DA656" s="14"/>
      <c r="DB656" s="14"/>
      <c r="DC656" s="14"/>
      <c r="DD656" s="14"/>
      <c r="DE656" s="14"/>
      <c r="DF656" s="14"/>
      <c r="DG656" s="14"/>
      <c r="DH656" s="14"/>
      <c r="DI656" s="14"/>
      <c r="DJ656" s="14"/>
      <c r="DK656" s="14"/>
      <c r="DL656" s="14"/>
      <c r="DM656" s="14"/>
      <c r="DN656" s="14"/>
      <c r="DO656" s="14"/>
      <c r="DP656" s="55">
        <v>0</v>
      </c>
      <c r="DQ656" s="66">
        <v>0</v>
      </c>
      <c r="DR656" s="19">
        <v>0</v>
      </c>
      <c r="DS656" s="43">
        <f>PRODUCT(Таблица1[[#This Row],[РЕЙТИНГ НТЛ]:[РЕГ НТЛ]])</f>
        <v>0</v>
      </c>
      <c r="DT656" s="74">
        <f>SUM(Таблица1[[#This Row],[РЕЙТИНГ DPT]:[РЕЙТИНГ НТЛ]])</f>
        <v>0</v>
      </c>
    </row>
    <row r="657" spans="1:124" x14ac:dyDescent="0.25">
      <c r="A657" s="13">
        <v>245</v>
      </c>
      <c r="B657" s="14" t="s">
        <v>358</v>
      </c>
      <c r="C657" s="14" t="s">
        <v>102</v>
      </c>
      <c r="D657" s="14" t="s">
        <v>132</v>
      </c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20"/>
      <c r="X657" s="20"/>
      <c r="Y657" s="20"/>
      <c r="Z657" s="20"/>
      <c r="AA657" s="14"/>
      <c r="AB657" s="23"/>
      <c r="AC657" s="24"/>
      <c r="AD657" s="24"/>
      <c r="AE657" s="2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  <c r="AW657" s="14"/>
      <c r="AX657" s="14"/>
      <c r="AY657" s="14"/>
      <c r="AZ657" s="14"/>
      <c r="BA657" s="17">
        <v>8.6</v>
      </c>
      <c r="BB657" s="17">
        <v>8.8000000000000007</v>
      </c>
      <c r="BC657" s="17">
        <v>9.1999999999999993</v>
      </c>
      <c r="BD657" s="14"/>
      <c r="BE657" s="14"/>
      <c r="BF657" s="14"/>
      <c r="BG657" s="14"/>
      <c r="BH657" s="14"/>
      <c r="BI657" s="14"/>
      <c r="BJ657" s="14"/>
      <c r="BK657" s="14"/>
      <c r="BL657" s="14"/>
      <c r="BM657" s="14"/>
      <c r="BN657" s="14"/>
      <c r="BO657" s="14"/>
      <c r="BP657" s="14"/>
      <c r="BQ657" s="14"/>
      <c r="BR657" s="14"/>
      <c r="BS657" s="14"/>
      <c r="BT657" s="14"/>
      <c r="BU657" s="14"/>
      <c r="BV657" s="14"/>
      <c r="BW657" s="14"/>
      <c r="BX657" s="14"/>
      <c r="BY657" s="14"/>
      <c r="BZ657" s="14"/>
      <c r="CA657" s="14"/>
      <c r="CB657" s="14"/>
      <c r="CC657" s="14"/>
      <c r="CD657" s="14"/>
      <c r="CE657" s="14"/>
      <c r="CF657" s="14"/>
      <c r="CG657" s="14"/>
      <c r="CH657" s="14"/>
      <c r="CI657" s="14"/>
      <c r="CJ657" s="14"/>
      <c r="CK657" s="14"/>
      <c r="CL657" s="14"/>
      <c r="CM657" s="14"/>
      <c r="CN657" s="14"/>
      <c r="CO657" s="14"/>
      <c r="CP657" s="14"/>
      <c r="CQ657" s="14"/>
      <c r="CR657" s="14"/>
      <c r="CS657" s="14"/>
      <c r="CT657" s="14"/>
      <c r="CU657" s="14"/>
      <c r="CV657" s="14"/>
      <c r="CW657" s="14"/>
      <c r="CX657" s="14"/>
      <c r="CY657" s="14"/>
      <c r="CZ657" s="14"/>
      <c r="DA657" s="14"/>
      <c r="DB657" s="14"/>
      <c r="DC657" s="14"/>
      <c r="DD657" s="14"/>
      <c r="DE657" s="14"/>
      <c r="DF657" s="14"/>
      <c r="DG657" s="14"/>
      <c r="DH657" s="14"/>
      <c r="DI657" s="14"/>
      <c r="DJ657" s="14"/>
      <c r="DK657" s="14"/>
      <c r="DL657" s="14"/>
      <c r="DM657" s="14"/>
      <c r="DN657" s="14"/>
      <c r="DO657" s="14"/>
      <c r="DP657" s="55">
        <v>0</v>
      </c>
      <c r="DQ657" s="66">
        <v>0</v>
      </c>
      <c r="DR657" s="19">
        <v>0</v>
      </c>
      <c r="DS657" s="43">
        <f>PRODUCT(Таблица1[[#This Row],[РЕЙТИНГ НТЛ]:[РЕГ НТЛ]])</f>
        <v>0</v>
      </c>
      <c r="DT657" s="74">
        <f>SUM(Таблица1[[#This Row],[РЕЙТИНГ DPT]:[РЕЙТИНГ НТЛ]])</f>
        <v>0</v>
      </c>
    </row>
    <row r="658" spans="1:124" x14ac:dyDescent="0.25">
      <c r="A658" s="21">
        <v>106</v>
      </c>
      <c r="B658" s="18" t="s">
        <v>416</v>
      </c>
      <c r="C658" s="14" t="s">
        <v>102</v>
      </c>
      <c r="D658" s="18" t="s">
        <v>132</v>
      </c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  <c r="AF658" s="18"/>
      <c r="AG658" s="18"/>
      <c r="AH658" s="18"/>
      <c r="AI658" s="18"/>
      <c r="AJ658" s="18"/>
      <c r="AK658" s="18"/>
      <c r="AL658" s="18"/>
      <c r="AM658" s="18"/>
      <c r="AN658" s="18"/>
      <c r="AO658" s="18"/>
      <c r="AP658" s="26">
        <v>9.6</v>
      </c>
      <c r="AQ658" s="26">
        <v>9.1999999999999993</v>
      </c>
      <c r="AR658" s="26">
        <v>9</v>
      </c>
      <c r="AS658" s="26">
        <v>8.6</v>
      </c>
      <c r="AT658" s="18"/>
      <c r="AU658" s="18"/>
      <c r="AV658" s="18"/>
      <c r="AW658" s="18"/>
      <c r="AX658" s="18"/>
      <c r="AY658" s="18"/>
      <c r="AZ658" s="18"/>
      <c r="BA658" s="18"/>
      <c r="BB658" s="18"/>
      <c r="BC658" s="18"/>
      <c r="BD658" s="18"/>
      <c r="BE658" s="18"/>
      <c r="BF658" s="18"/>
      <c r="BG658" s="18"/>
      <c r="BH658" s="18"/>
      <c r="BI658" s="18"/>
      <c r="BJ658" s="18"/>
      <c r="BK658" s="18"/>
      <c r="BL658" s="18"/>
      <c r="BM658" s="18"/>
      <c r="BN658" s="18"/>
      <c r="BO658" s="18"/>
      <c r="BP658" s="18"/>
      <c r="BQ658" s="18"/>
      <c r="BR658" s="18"/>
      <c r="BS658" s="18"/>
      <c r="BT658" s="18"/>
      <c r="BU658" s="18"/>
      <c r="BV658" s="18"/>
      <c r="BW658" s="18"/>
      <c r="BX658" s="18"/>
      <c r="BY658" s="18"/>
      <c r="BZ658" s="18"/>
      <c r="CA658" s="18"/>
      <c r="CB658" s="18"/>
      <c r="CC658" s="18"/>
      <c r="CD658" s="18"/>
      <c r="CE658" s="18"/>
      <c r="CF658" s="18"/>
      <c r="CG658" s="18"/>
      <c r="CH658" s="18"/>
      <c r="CI658" s="18"/>
      <c r="CJ658" s="18"/>
      <c r="CK658" s="18"/>
      <c r="CL658" s="18"/>
      <c r="CM658" s="18"/>
      <c r="CN658" s="18"/>
      <c r="CO658" s="18"/>
      <c r="CP658" s="18"/>
      <c r="CQ658" s="18"/>
      <c r="CR658" s="18"/>
      <c r="CS658" s="18"/>
      <c r="CT658" s="18"/>
      <c r="CU658" s="18"/>
      <c r="CV658" s="18"/>
      <c r="CW658" s="18"/>
      <c r="CX658" s="18"/>
      <c r="CY658" s="18"/>
      <c r="CZ658" s="18"/>
      <c r="DA658" s="18"/>
      <c r="DB658" s="18"/>
      <c r="DC658" s="18"/>
      <c r="DD658" s="18"/>
      <c r="DE658" s="18"/>
      <c r="DF658" s="18"/>
      <c r="DG658" s="18"/>
      <c r="DH658" s="18"/>
      <c r="DI658" s="18"/>
      <c r="DJ658" s="18"/>
      <c r="DK658" s="18"/>
      <c r="DL658" s="18"/>
      <c r="DM658" s="18"/>
      <c r="DN658" s="18"/>
      <c r="DO658" s="18"/>
      <c r="DP658" s="55">
        <v>0</v>
      </c>
      <c r="DQ658" s="66">
        <v>0</v>
      </c>
      <c r="DR658" s="19">
        <v>1</v>
      </c>
      <c r="DS658" s="44">
        <f>PRODUCT(Таблица1[[#This Row],[РЕЙТИНГ НТЛ]:[РЕГ НТЛ]])</f>
        <v>0</v>
      </c>
      <c r="DT658" s="74">
        <f>SUM(Таблица1[[#This Row],[РЕЙТИНГ DPT]:[РЕЙТИНГ НТЛ]])</f>
        <v>0</v>
      </c>
    </row>
    <row r="659" spans="1:124" x14ac:dyDescent="0.25">
      <c r="A659" s="13">
        <v>5</v>
      </c>
      <c r="B659" s="14" t="s">
        <v>260</v>
      </c>
      <c r="C659" s="14" t="s">
        <v>102</v>
      </c>
      <c r="D659" s="14" t="s">
        <v>132</v>
      </c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7">
        <v>9.4</v>
      </c>
      <c r="S659" s="17">
        <v>9.8000000000000007</v>
      </c>
      <c r="T659" s="17">
        <v>9.8000000000000007</v>
      </c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  <c r="AW659" s="14"/>
      <c r="AX659" s="14"/>
      <c r="AY659" s="14"/>
      <c r="AZ659" s="14"/>
      <c r="BA659" s="14"/>
      <c r="BB659" s="14"/>
      <c r="BC659" s="14"/>
      <c r="BD659" s="14"/>
      <c r="BE659" s="14"/>
      <c r="BF659" s="14"/>
      <c r="BG659" s="14"/>
      <c r="BH659" s="14"/>
      <c r="BI659" s="14"/>
      <c r="BJ659" s="14"/>
      <c r="BK659" s="14"/>
      <c r="BL659" s="14"/>
      <c r="BM659" s="14"/>
      <c r="BN659" s="14"/>
      <c r="BO659" s="14"/>
      <c r="BP659" s="14"/>
      <c r="BQ659" s="14"/>
      <c r="BR659" s="14"/>
      <c r="BS659" s="14"/>
      <c r="BT659" s="14"/>
      <c r="BU659" s="14"/>
      <c r="BV659" s="14"/>
      <c r="BW659" s="14"/>
      <c r="BX659" s="14"/>
      <c r="BY659" s="14"/>
      <c r="BZ659" s="14"/>
      <c r="CA659" s="14"/>
      <c r="CB659" s="14"/>
      <c r="CC659" s="14"/>
      <c r="CD659" s="14"/>
      <c r="CE659" s="14"/>
      <c r="CF659" s="14"/>
      <c r="CG659" s="14"/>
      <c r="CH659" s="14"/>
      <c r="CI659" s="14"/>
      <c r="CJ659" s="14"/>
      <c r="CK659" s="14"/>
      <c r="CL659" s="14"/>
      <c r="CM659" s="14"/>
      <c r="CN659" s="14"/>
      <c r="CO659" s="14"/>
      <c r="CP659" s="14"/>
      <c r="CQ659" s="14"/>
      <c r="CR659" s="14"/>
      <c r="CS659" s="14"/>
      <c r="CT659" s="14"/>
      <c r="CU659" s="14"/>
      <c r="CV659" s="14"/>
      <c r="CW659" s="14"/>
      <c r="CX659" s="14"/>
      <c r="CY659" s="14"/>
      <c r="CZ659" s="14"/>
      <c r="DA659" s="14"/>
      <c r="DB659" s="14"/>
      <c r="DC659" s="14"/>
      <c r="DD659" s="14"/>
      <c r="DE659" s="14"/>
      <c r="DF659" s="14"/>
      <c r="DG659" s="14"/>
      <c r="DH659" s="14"/>
      <c r="DI659" s="14"/>
      <c r="DJ659" s="14"/>
      <c r="DK659" s="14"/>
      <c r="DL659" s="14"/>
      <c r="DM659" s="14"/>
      <c r="DN659" s="14"/>
      <c r="DO659" s="14"/>
      <c r="DP659" s="55">
        <v>0</v>
      </c>
      <c r="DQ659" s="66">
        <v>0</v>
      </c>
      <c r="DR659" s="19">
        <v>1</v>
      </c>
      <c r="DS659" s="43">
        <f>PRODUCT(Таблица1[[#This Row],[РЕЙТИНГ НТЛ]:[РЕГ НТЛ]])</f>
        <v>0</v>
      </c>
      <c r="DT659" s="74">
        <f>SUM(Таблица1[[#This Row],[РЕЙТИНГ DPT]:[РЕЙТИНГ НТЛ]])</f>
        <v>0</v>
      </c>
    </row>
    <row r="660" spans="1:124" x14ac:dyDescent="0.25">
      <c r="A660" s="13">
        <v>84</v>
      </c>
      <c r="B660" s="14" t="s">
        <v>352</v>
      </c>
      <c r="C660" s="14" t="s">
        <v>102</v>
      </c>
      <c r="D660" s="14" t="s">
        <v>132</v>
      </c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  <c r="AS660" s="14"/>
      <c r="AT660" s="14"/>
      <c r="AU660" s="14"/>
      <c r="AV660" s="14"/>
      <c r="AW660" s="14"/>
      <c r="AX660" s="14"/>
      <c r="AY660" s="14"/>
      <c r="AZ660" s="14"/>
      <c r="BA660" s="17">
        <v>9</v>
      </c>
      <c r="BB660" s="17">
        <v>9</v>
      </c>
      <c r="BC660" s="17">
        <v>9.4</v>
      </c>
      <c r="BD660" s="14"/>
      <c r="BE660" s="14"/>
      <c r="BF660" s="14"/>
      <c r="BG660" s="14"/>
      <c r="BH660" s="14"/>
      <c r="BI660" s="14"/>
      <c r="BJ660" s="14"/>
      <c r="BK660" s="14"/>
      <c r="BL660" s="14"/>
      <c r="BM660" s="14"/>
      <c r="BN660" s="14"/>
      <c r="BO660" s="14"/>
      <c r="BP660" s="14"/>
      <c r="BQ660" s="14"/>
      <c r="BR660" s="14"/>
      <c r="BS660" s="14"/>
      <c r="BT660" s="14"/>
      <c r="BU660" s="14"/>
      <c r="BV660" s="14"/>
      <c r="BW660" s="14"/>
      <c r="BX660" s="14"/>
      <c r="BY660" s="14"/>
      <c r="BZ660" s="14"/>
      <c r="CA660" s="14"/>
      <c r="CB660" s="14"/>
      <c r="CC660" s="14"/>
      <c r="CD660" s="14"/>
      <c r="CE660" s="14"/>
      <c r="CF660" s="14"/>
      <c r="CG660" s="14"/>
      <c r="CH660" s="14"/>
      <c r="CI660" s="14"/>
      <c r="CJ660" s="14"/>
      <c r="CK660" s="14"/>
      <c r="CL660" s="14"/>
      <c r="CM660" s="14"/>
      <c r="CN660" s="14"/>
      <c r="CO660" s="14"/>
      <c r="CP660" s="14"/>
      <c r="CQ660" s="14"/>
      <c r="CR660" s="14"/>
      <c r="CS660" s="14"/>
      <c r="CT660" s="14"/>
      <c r="CU660" s="14"/>
      <c r="CV660" s="14"/>
      <c r="CW660" s="14"/>
      <c r="CX660" s="14"/>
      <c r="CY660" s="14"/>
      <c r="CZ660" s="14"/>
      <c r="DA660" s="14"/>
      <c r="DB660" s="14"/>
      <c r="DC660" s="14"/>
      <c r="DD660" s="14"/>
      <c r="DE660" s="14"/>
      <c r="DF660" s="14"/>
      <c r="DG660" s="14"/>
      <c r="DH660" s="14"/>
      <c r="DI660" s="14"/>
      <c r="DJ660" s="14"/>
      <c r="DK660" s="14"/>
      <c r="DL660" s="14"/>
      <c r="DM660" s="14"/>
      <c r="DN660" s="14"/>
      <c r="DO660" s="14"/>
      <c r="DP660" s="55">
        <v>0</v>
      </c>
      <c r="DQ660" s="66">
        <v>0</v>
      </c>
      <c r="DR660" s="19">
        <v>0</v>
      </c>
      <c r="DS660" s="43">
        <f>PRODUCT(Таблица1[[#This Row],[РЕЙТИНГ НТЛ]:[РЕГ НТЛ]])</f>
        <v>0</v>
      </c>
      <c r="DT660" s="74">
        <f>SUM(Таблица1[[#This Row],[РЕЙТИНГ DPT]:[РЕЙТИНГ НТЛ]])</f>
        <v>0</v>
      </c>
    </row>
    <row r="661" spans="1:124" x14ac:dyDescent="0.25">
      <c r="A661" s="13">
        <v>1</v>
      </c>
      <c r="B661" s="14" t="s">
        <v>259</v>
      </c>
      <c r="C661" s="14" t="s">
        <v>102</v>
      </c>
      <c r="D661" s="14" t="s">
        <v>132</v>
      </c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7">
        <v>9.4</v>
      </c>
      <c r="S661" s="17">
        <v>8.8000000000000007</v>
      </c>
      <c r="T661" s="17">
        <v>9</v>
      </c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  <c r="AW661" s="14"/>
      <c r="AX661" s="14"/>
      <c r="AY661" s="14"/>
      <c r="AZ661" s="14"/>
      <c r="BA661" s="14"/>
      <c r="BB661" s="14"/>
      <c r="BC661" s="14"/>
      <c r="BD661" s="14"/>
      <c r="BE661" s="14"/>
      <c r="BF661" s="14"/>
      <c r="BG661" s="14"/>
      <c r="BH661" s="14"/>
      <c r="BI661" s="14"/>
      <c r="BJ661" s="14"/>
      <c r="BK661" s="14"/>
      <c r="BL661" s="14"/>
      <c r="BM661" s="14"/>
      <c r="BN661" s="14"/>
      <c r="BO661" s="14"/>
      <c r="BP661" s="14"/>
      <c r="BQ661" s="14"/>
      <c r="BR661" s="14"/>
      <c r="BS661" s="14"/>
      <c r="BT661" s="14"/>
      <c r="BU661" s="14"/>
      <c r="BV661" s="14"/>
      <c r="BW661" s="14"/>
      <c r="BX661" s="14"/>
      <c r="BY661" s="14"/>
      <c r="BZ661" s="14"/>
      <c r="CA661" s="14"/>
      <c r="CB661" s="14"/>
      <c r="CC661" s="14"/>
      <c r="CD661" s="14"/>
      <c r="CE661" s="14"/>
      <c r="CF661" s="14"/>
      <c r="CG661" s="14"/>
      <c r="CH661" s="14"/>
      <c r="CI661" s="14"/>
      <c r="CJ661" s="14"/>
      <c r="CK661" s="14"/>
      <c r="CL661" s="14"/>
      <c r="CM661" s="14"/>
      <c r="CN661" s="14"/>
      <c r="CO661" s="14"/>
      <c r="CP661" s="14"/>
      <c r="CQ661" s="14"/>
      <c r="CR661" s="14"/>
      <c r="CS661" s="14"/>
      <c r="CT661" s="14"/>
      <c r="CU661" s="14"/>
      <c r="CV661" s="14"/>
      <c r="CW661" s="14"/>
      <c r="CX661" s="14"/>
      <c r="CY661" s="14"/>
      <c r="CZ661" s="14"/>
      <c r="DA661" s="14"/>
      <c r="DB661" s="14"/>
      <c r="DC661" s="14"/>
      <c r="DD661" s="14"/>
      <c r="DE661" s="14"/>
      <c r="DF661" s="14"/>
      <c r="DG661" s="14"/>
      <c r="DH661" s="14"/>
      <c r="DI661" s="14"/>
      <c r="DJ661" s="14"/>
      <c r="DK661" s="14"/>
      <c r="DL661" s="14"/>
      <c r="DM661" s="14"/>
      <c r="DN661" s="14"/>
      <c r="DO661" s="14"/>
      <c r="DP661" s="55">
        <v>0</v>
      </c>
      <c r="DQ661" s="66">
        <v>0</v>
      </c>
      <c r="DR661" s="19">
        <v>1</v>
      </c>
      <c r="DS661" s="43">
        <f>PRODUCT(Таблица1[[#This Row],[РЕЙТИНГ НТЛ]:[РЕГ НТЛ]])</f>
        <v>0</v>
      </c>
      <c r="DT661" s="74">
        <f>SUM(Таблица1[[#This Row],[РЕЙТИНГ DPT]:[РЕЙТИНГ НТЛ]])</f>
        <v>0</v>
      </c>
    </row>
    <row r="662" spans="1:124" x14ac:dyDescent="0.25">
      <c r="A662" s="21">
        <v>60</v>
      </c>
      <c r="B662" s="18" t="s">
        <v>290</v>
      </c>
      <c r="C662" s="14" t="s">
        <v>102</v>
      </c>
      <c r="D662" s="18" t="s">
        <v>132</v>
      </c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26">
        <v>9.4</v>
      </c>
      <c r="S662" s="26">
        <v>9.4</v>
      </c>
      <c r="T662" s="26">
        <v>9</v>
      </c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  <c r="AH662" s="18"/>
      <c r="AI662" s="18"/>
      <c r="AJ662" s="18"/>
      <c r="AK662" s="18"/>
      <c r="AL662" s="18"/>
      <c r="AM662" s="18"/>
      <c r="AN662" s="18"/>
      <c r="AO662" s="18"/>
      <c r="AP662" s="18"/>
      <c r="AQ662" s="18"/>
      <c r="AR662" s="18"/>
      <c r="AS662" s="18"/>
      <c r="AT662" s="18"/>
      <c r="AU662" s="18"/>
      <c r="AV662" s="18"/>
      <c r="AW662" s="18"/>
      <c r="AX662" s="18"/>
      <c r="AY662" s="18"/>
      <c r="AZ662" s="18"/>
      <c r="BA662" s="18"/>
      <c r="BB662" s="18"/>
      <c r="BC662" s="18"/>
      <c r="BD662" s="18"/>
      <c r="BE662" s="18"/>
      <c r="BF662" s="18"/>
      <c r="BG662" s="18"/>
      <c r="BH662" s="18"/>
      <c r="BI662" s="18"/>
      <c r="BJ662" s="18"/>
      <c r="BK662" s="18"/>
      <c r="BL662" s="18"/>
      <c r="BM662" s="18"/>
      <c r="BN662" s="18"/>
      <c r="BO662" s="18"/>
      <c r="BP662" s="18"/>
      <c r="BQ662" s="18"/>
      <c r="BR662" s="18"/>
      <c r="BS662" s="18"/>
      <c r="BT662" s="18"/>
      <c r="BU662" s="18"/>
      <c r="BV662" s="18"/>
      <c r="BW662" s="18"/>
      <c r="BX662" s="18"/>
      <c r="BY662" s="18"/>
      <c r="BZ662" s="18"/>
      <c r="CA662" s="18"/>
      <c r="CB662" s="18"/>
      <c r="CC662" s="18"/>
      <c r="CD662" s="18"/>
      <c r="CE662" s="18"/>
      <c r="CF662" s="18"/>
      <c r="CG662" s="18"/>
      <c r="CH662" s="18"/>
      <c r="CI662" s="18"/>
      <c r="CJ662" s="18"/>
      <c r="CK662" s="18"/>
      <c r="CL662" s="18"/>
      <c r="CM662" s="18"/>
      <c r="CN662" s="18"/>
      <c r="CO662" s="18"/>
      <c r="CP662" s="18"/>
      <c r="CQ662" s="18"/>
      <c r="CR662" s="18"/>
      <c r="CS662" s="18"/>
      <c r="CT662" s="18"/>
      <c r="CU662" s="18"/>
      <c r="CV662" s="18"/>
      <c r="CW662" s="18"/>
      <c r="CX662" s="18"/>
      <c r="CY662" s="18"/>
      <c r="CZ662" s="18"/>
      <c r="DA662" s="18"/>
      <c r="DB662" s="18"/>
      <c r="DC662" s="18"/>
      <c r="DD662" s="18"/>
      <c r="DE662" s="18"/>
      <c r="DF662" s="18"/>
      <c r="DG662" s="18"/>
      <c r="DH662" s="18"/>
      <c r="DI662" s="18"/>
      <c r="DJ662" s="18"/>
      <c r="DK662" s="18"/>
      <c r="DL662" s="18"/>
      <c r="DM662" s="18"/>
      <c r="DN662" s="18"/>
      <c r="DO662" s="18"/>
      <c r="DP662" s="55">
        <v>0</v>
      </c>
      <c r="DQ662" s="66">
        <v>0</v>
      </c>
      <c r="DR662" s="19">
        <v>0</v>
      </c>
      <c r="DS662" s="44">
        <f>PRODUCT(Таблица1[[#This Row],[РЕЙТИНГ НТЛ]:[РЕГ НТЛ]])</f>
        <v>0</v>
      </c>
      <c r="DT662" s="74">
        <f>SUM(Таблица1[[#This Row],[РЕЙТИНГ DPT]:[РЕЙТИНГ НТЛ]])</f>
        <v>0</v>
      </c>
    </row>
    <row r="663" spans="1:124" x14ac:dyDescent="0.25">
      <c r="A663" s="13">
        <v>32</v>
      </c>
      <c r="B663" s="14" t="s">
        <v>277</v>
      </c>
      <c r="C663" s="14" t="s">
        <v>102</v>
      </c>
      <c r="D663" s="14" t="s">
        <v>165</v>
      </c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7">
        <v>9.6</v>
      </c>
      <c r="S663" s="17">
        <v>9.4</v>
      </c>
      <c r="T663" s="17">
        <v>9.4</v>
      </c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  <c r="AW663" s="14"/>
      <c r="AX663" s="14"/>
      <c r="AY663" s="14"/>
      <c r="AZ663" s="14"/>
      <c r="BA663" s="14"/>
      <c r="BB663" s="14"/>
      <c r="BC663" s="14"/>
      <c r="BD663" s="14"/>
      <c r="BE663" s="14"/>
      <c r="BF663" s="14"/>
      <c r="BG663" s="14"/>
      <c r="BH663" s="14"/>
      <c r="BI663" s="14"/>
      <c r="BJ663" s="14"/>
      <c r="BK663" s="14"/>
      <c r="BL663" s="14"/>
      <c r="BM663" s="14"/>
      <c r="BN663" s="14"/>
      <c r="BO663" s="14"/>
      <c r="BP663" s="14"/>
      <c r="BQ663" s="14"/>
      <c r="BR663" s="14"/>
      <c r="BS663" s="14"/>
      <c r="BT663" s="14"/>
      <c r="BU663" s="14"/>
      <c r="BV663" s="14"/>
      <c r="BW663" s="14"/>
      <c r="BX663" s="14"/>
      <c r="BY663" s="14"/>
      <c r="BZ663" s="14"/>
      <c r="CA663" s="14"/>
      <c r="CB663" s="14"/>
      <c r="CC663" s="14"/>
      <c r="CD663" s="14"/>
      <c r="CE663" s="14"/>
      <c r="CF663" s="14"/>
      <c r="CG663" s="14"/>
      <c r="CH663" s="14"/>
      <c r="CI663" s="14"/>
      <c r="CJ663" s="14"/>
      <c r="CK663" s="14"/>
      <c r="CL663" s="14"/>
      <c r="CM663" s="14"/>
      <c r="CN663" s="14"/>
      <c r="CO663" s="14"/>
      <c r="CP663" s="14"/>
      <c r="CQ663" s="14"/>
      <c r="CR663" s="14"/>
      <c r="CS663" s="14"/>
      <c r="CT663" s="14"/>
      <c r="CU663" s="14"/>
      <c r="CV663" s="14"/>
      <c r="CW663" s="14"/>
      <c r="CX663" s="14"/>
      <c r="CY663" s="14"/>
      <c r="CZ663" s="14"/>
      <c r="DA663" s="14"/>
      <c r="DB663" s="14"/>
      <c r="DC663" s="14"/>
      <c r="DD663" s="14"/>
      <c r="DE663" s="14"/>
      <c r="DF663" s="14"/>
      <c r="DG663" s="14"/>
      <c r="DH663" s="14"/>
      <c r="DI663" s="14"/>
      <c r="DJ663" s="14"/>
      <c r="DK663" s="14"/>
      <c r="DL663" s="14"/>
      <c r="DM663" s="14"/>
      <c r="DN663" s="14"/>
      <c r="DO663" s="14"/>
      <c r="DP663" s="55">
        <v>0</v>
      </c>
      <c r="DQ663" s="66">
        <v>0</v>
      </c>
      <c r="DR663" s="19">
        <v>0</v>
      </c>
      <c r="DS663" s="43">
        <f>PRODUCT(Таблица1[[#This Row],[РЕЙТИНГ НТЛ]:[РЕГ НТЛ]])</f>
        <v>0</v>
      </c>
      <c r="DT663" s="74">
        <f>SUM(Таблица1[[#This Row],[РЕЙТИНГ DPT]:[РЕЙТИНГ НТЛ]])</f>
        <v>0</v>
      </c>
    </row>
    <row r="664" spans="1:124" x14ac:dyDescent="0.25">
      <c r="A664" s="13">
        <v>102</v>
      </c>
      <c r="B664" s="14" t="s">
        <v>418</v>
      </c>
      <c r="C664" s="14" t="s">
        <v>102</v>
      </c>
      <c r="D664" s="14" t="s">
        <v>132</v>
      </c>
      <c r="E664" s="25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  <c r="AW664" s="14"/>
      <c r="AX664" s="17">
        <v>9.1999999999999993</v>
      </c>
      <c r="AY664" s="17">
        <v>9.1999999999999993</v>
      </c>
      <c r="AZ664" s="17">
        <v>9.6</v>
      </c>
      <c r="BA664" s="14"/>
      <c r="BB664" s="14"/>
      <c r="BC664" s="14"/>
      <c r="BD664" s="14"/>
      <c r="BE664" s="14"/>
      <c r="BF664" s="14"/>
      <c r="BG664" s="14"/>
      <c r="BH664" s="14"/>
      <c r="BI664" s="14"/>
      <c r="BJ664" s="14"/>
      <c r="BK664" s="14"/>
      <c r="BL664" s="14"/>
      <c r="BM664" s="14"/>
      <c r="BN664" s="14"/>
      <c r="BO664" s="14"/>
      <c r="BP664" s="14"/>
      <c r="BQ664" s="14"/>
      <c r="BR664" s="14"/>
      <c r="BS664" s="14"/>
      <c r="BT664" s="14"/>
      <c r="BU664" s="14"/>
      <c r="BV664" s="14"/>
      <c r="BW664" s="14"/>
      <c r="BX664" s="14"/>
      <c r="BY664" s="14"/>
      <c r="BZ664" s="14"/>
      <c r="CA664" s="14"/>
      <c r="CB664" s="14"/>
      <c r="CC664" s="14"/>
      <c r="CD664" s="14"/>
      <c r="CE664" s="14"/>
      <c r="CF664" s="14"/>
      <c r="CG664" s="14"/>
      <c r="CH664" s="14"/>
      <c r="CI664" s="14"/>
      <c r="CJ664" s="14"/>
      <c r="CK664" s="14"/>
      <c r="CL664" s="14"/>
      <c r="CM664" s="14"/>
      <c r="CN664" s="14"/>
      <c r="CO664" s="14"/>
      <c r="CP664" s="14"/>
      <c r="CQ664" s="14"/>
      <c r="CR664" s="14"/>
      <c r="CS664" s="14"/>
      <c r="CT664" s="14"/>
      <c r="CU664" s="14"/>
      <c r="CV664" s="14"/>
      <c r="CW664" s="14"/>
      <c r="CX664" s="14"/>
      <c r="CY664" s="14"/>
      <c r="CZ664" s="14"/>
      <c r="DA664" s="14"/>
      <c r="DB664" s="14"/>
      <c r="DC664" s="14"/>
      <c r="DD664" s="14"/>
      <c r="DE664" s="14"/>
      <c r="DF664" s="14"/>
      <c r="DG664" s="14"/>
      <c r="DH664" s="14"/>
      <c r="DI664" s="14"/>
      <c r="DJ664" s="14"/>
      <c r="DK664" s="14"/>
      <c r="DL664" s="14"/>
      <c r="DM664" s="14"/>
      <c r="DN664" s="14"/>
      <c r="DO664" s="14"/>
      <c r="DP664" s="55">
        <v>0</v>
      </c>
      <c r="DQ664" s="66">
        <v>0</v>
      </c>
      <c r="DR664" s="19">
        <v>1</v>
      </c>
      <c r="DS664" s="43">
        <f>PRODUCT(Таблица1[[#This Row],[РЕЙТИНГ НТЛ]:[РЕГ НТЛ]])</f>
        <v>0</v>
      </c>
      <c r="DT664" s="74">
        <f>SUM(Таблица1[[#This Row],[РЕЙТИНГ DPT]:[РЕЙТИНГ НТЛ]])</f>
        <v>0</v>
      </c>
    </row>
    <row r="665" spans="1:124" x14ac:dyDescent="0.25">
      <c r="A665" s="13">
        <v>54</v>
      </c>
      <c r="B665" s="14" t="s">
        <v>287</v>
      </c>
      <c r="C665" s="14" t="s">
        <v>102</v>
      </c>
      <c r="D665" s="14" t="s">
        <v>132</v>
      </c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7">
        <v>8.8000000000000007</v>
      </c>
      <c r="S665" s="17">
        <v>9.1999999999999993</v>
      </c>
      <c r="T665" s="17">
        <v>9.4</v>
      </c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  <c r="AW665" s="14"/>
      <c r="AX665" s="14"/>
      <c r="AY665" s="14"/>
      <c r="AZ665" s="14"/>
      <c r="BA665" s="14"/>
      <c r="BB665" s="14"/>
      <c r="BC665" s="14"/>
      <c r="BD665" s="14"/>
      <c r="BE665" s="14"/>
      <c r="BF665" s="14"/>
      <c r="BG665" s="14"/>
      <c r="BH665" s="14"/>
      <c r="BI665" s="14"/>
      <c r="BJ665" s="14"/>
      <c r="BK665" s="14"/>
      <c r="BL665" s="14"/>
      <c r="BM665" s="14"/>
      <c r="BN665" s="14"/>
      <c r="BO665" s="14"/>
      <c r="BP665" s="14"/>
      <c r="BQ665" s="14"/>
      <c r="BR665" s="14"/>
      <c r="BS665" s="14"/>
      <c r="BT665" s="14"/>
      <c r="BU665" s="14"/>
      <c r="BV665" s="14"/>
      <c r="BW665" s="14"/>
      <c r="BX665" s="14"/>
      <c r="BY665" s="14"/>
      <c r="BZ665" s="14"/>
      <c r="CA665" s="14"/>
      <c r="CB665" s="14"/>
      <c r="CC665" s="14"/>
      <c r="CD665" s="14"/>
      <c r="CE665" s="14"/>
      <c r="CF665" s="14"/>
      <c r="CG665" s="14"/>
      <c r="CH665" s="14"/>
      <c r="CI665" s="14"/>
      <c r="CJ665" s="14"/>
      <c r="CK665" s="14"/>
      <c r="CL665" s="14"/>
      <c r="CM665" s="14"/>
      <c r="CN665" s="14"/>
      <c r="CO665" s="14"/>
      <c r="CP665" s="14"/>
      <c r="CQ665" s="14"/>
      <c r="CR665" s="14"/>
      <c r="CS665" s="14"/>
      <c r="CT665" s="14"/>
      <c r="CU665" s="14"/>
      <c r="CV665" s="14"/>
      <c r="CW665" s="14"/>
      <c r="CX665" s="14"/>
      <c r="CY665" s="14"/>
      <c r="CZ665" s="14"/>
      <c r="DA665" s="14"/>
      <c r="DB665" s="14"/>
      <c r="DC665" s="14"/>
      <c r="DD665" s="14"/>
      <c r="DE665" s="14"/>
      <c r="DF665" s="14"/>
      <c r="DG665" s="14"/>
      <c r="DH665" s="14"/>
      <c r="DI665" s="14"/>
      <c r="DJ665" s="14"/>
      <c r="DK665" s="14"/>
      <c r="DL665" s="14"/>
      <c r="DM665" s="14"/>
      <c r="DN665" s="14"/>
      <c r="DO665" s="14"/>
      <c r="DP665" s="55">
        <v>0</v>
      </c>
      <c r="DQ665" s="66">
        <v>0</v>
      </c>
      <c r="DR665" s="19">
        <v>0</v>
      </c>
      <c r="DS665" s="43">
        <f>PRODUCT(Таблица1[[#This Row],[РЕЙТИНГ НТЛ]:[РЕГ НТЛ]])</f>
        <v>0</v>
      </c>
      <c r="DT665" s="74">
        <f>SUM(Таблица1[[#This Row],[РЕЙТИНГ DPT]:[РЕЙТИНГ НТЛ]])</f>
        <v>0</v>
      </c>
    </row>
    <row r="666" spans="1:124" x14ac:dyDescent="0.25">
      <c r="A666" s="13">
        <v>51</v>
      </c>
      <c r="B666" s="14" t="s">
        <v>284</v>
      </c>
      <c r="C666" s="14" t="s">
        <v>102</v>
      </c>
      <c r="D666" s="14" t="s">
        <v>165</v>
      </c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7">
        <v>8.8000000000000007</v>
      </c>
      <c r="S666" s="17">
        <v>8.6</v>
      </c>
      <c r="T666" s="17">
        <v>8.8000000000000007</v>
      </c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  <c r="AW666" s="14"/>
      <c r="AX666" s="14"/>
      <c r="AY666" s="14"/>
      <c r="AZ666" s="14"/>
      <c r="BA666" s="14"/>
      <c r="BB666" s="14"/>
      <c r="BC666" s="14"/>
      <c r="BD666" s="14"/>
      <c r="BE666" s="14"/>
      <c r="BF666" s="14"/>
      <c r="BG666" s="14"/>
      <c r="BH666" s="14"/>
      <c r="BI666" s="14"/>
      <c r="BJ666" s="14"/>
      <c r="BK666" s="14"/>
      <c r="BL666" s="14"/>
      <c r="BM666" s="14"/>
      <c r="BN666" s="14"/>
      <c r="BO666" s="14"/>
      <c r="BP666" s="14"/>
      <c r="BQ666" s="14"/>
      <c r="BR666" s="14"/>
      <c r="BS666" s="14"/>
      <c r="BT666" s="14"/>
      <c r="BU666" s="14"/>
      <c r="BV666" s="14"/>
      <c r="BW666" s="14"/>
      <c r="BX666" s="14"/>
      <c r="BY666" s="14"/>
      <c r="BZ666" s="14"/>
      <c r="CA666" s="14"/>
      <c r="CB666" s="14"/>
      <c r="CC666" s="14"/>
      <c r="CD666" s="14"/>
      <c r="CE666" s="14"/>
      <c r="CF666" s="14"/>
      <c r="CG666" s="14"/>
      <c r="CH666" s="14"/>
      <c r="CI666" s="14"/>
      <c r="CJ666" s="14"/>
      <c r="CK666" s="14"/>
      <c r="CL666" s="14"/>
      <c r="CM666" s="14"/>
      <c r="CN666" s="14"/>
      <c r="CO666" s="14"/>
      <c r="CP666" s="14"/>
      <c r="CQ666" s="14"/>
      <c r="CR666" s="14"/>
      <c r="CS666" s="14"/>
      <c r="CT666" s="14"/>
      <c r="CU666" s="14"/>
      <c r="CV666" s="14"/>
      <c r="CW666" s="14"/>
      <c r="CX666" s="14"/>
      <c r="CY666" s="14"/>
      <c r="CZ666" s="14"/>
      <c r="DA666" s="14"/>
      <c r="DB666" s="14"/>
      <c r="DC666" s="14"/>
      <c r="DD666" s="14"/>
      <c r="DE666" s="14"/>
      <c r="DF666" s="14"/>
      <c r="DG666" s="14"/>
      <c r="DH666" s="14"/>
      <c r="DI666" s="14"/>
      <c r="DJ666" s="14"/>
      <c r="DK666" s="14"/>
      <c r="DL666" s="14"/>
      <c r="DM666" s="14"/>
      <c r="DN666" s="14"/>
      <c r="DO666" s="14"/>
      <c r="DP666" s="55">
        <v>0</v>
      </c>
      <c r="DQ666" s="66">
        <v>0</v>
      </c>
      <c r="DR666" s="19">
        <v>0</v>
      </c>
      <c r="DS666" s="43">
        <f>PRODUCT(Таблица1[[#This Row],[РЕЙТИНГ НТЛ]:[РЕГ НТЛ]])</f>
        <v>0</v>
      </c>
      <c r="DT666" s="74">
        <f>SUM(Таблица1[[#This Row],[РЕЙТИНГ DPT]:[РЕЙТИНГ НТЛ]])</f>
        <v>0</v>
      </c>
    </row>
    <row r="667" spans="1:124" x14ac:dyDescent="0.25">
      <c r="A667" s="13">
        <v>64</v>
      </c>
      <c r="B667" s="14" t="s">
        <v>293</v>
      </c>
      <c r="C667" s="14" t="s">
        <v>102</v>
      </c>
      <c r="D667" s="14" t="s">
        <v>132</v>
      </c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7">
        <v>9</v>
      </c>
      <c r="S667" s="17">
        <v>8.8000000000000007</v>
      </c>
      <c r="T667" s="17">
        <v>8.8000000000000007</v>
      </c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  <c r="AT667" s="14"/>
      <c r="AU667" s="14"/>
      <c r="AV667" s="14"/>
      <c r="AW667" s="14"/>
      <c r="AX667" s="14"/>
      <c r="AY667" s="14"/>
      <c r="AZ667" s="14"/>
      <c r="BA667" s="14"/>
      <c r="BB667" s="14"/>
      <c r="BC667" s="14"/>
      <c r="BD667" s="14"/>
      <c r="BE667" s="14"/>
      <c r="BF667" s="14"/>
      <c r="BG667" s="14"/>
      <c r="BH667" s="14"/>
      <c r="BI667" s="14"/>
      <c r="BJ667" s="14"/>
      <c r="BK667" s="14"/>
      <c r="BL667" s="14"/>
      <c r="BM667" s="14"/>
      <c r="BN667" s="14"/>
      <c r="BO667" s="14"/>
      <c r="BP667" s="14"/>
      <c r="BQ667" s="14"/>
      <c r="BR667" s="14"/>
      <c r="BS667" s="14"/>
      <c r="BT667" s="14"/>
      <c r="BU667" s="14"/>
      <c r="BV667" s="14"/>
      <c r="BW667" s="14"/>
      <c r="BX667" s="14"/>
      <c r="BY667" s="14"/>
      <c r="BZ667" s="14"/>
      <c r="CA667" s="14"/>
      <c r="CB667" s="14"/>
      <c r="CC667" s="14"/>
      <c r="CD667" s="14"/>
      <c r="CE667" s="14"/>
      <c r="CF667" s="14"/>
      <c r="CG667" s="14"/>
      <c r="CH667" s="14"/>
      <c r="CI667" s="14"/>
      <c r="CJ667" s="14"/>
      <c r="CK667" s="14"/>
      <c r="CL667" s="14"/>
      <c r="CM667" s="14"/>
      <c r="CN667" s="14"/>
      <c r="CO667" s="14"/>
      <c r="CP667" s="14"/>
      <c r="CQ667" s="14"/>
      <c r="CR667" s="14"/>
      <c r="CS667" s="14"/>
      <c r="CT667" s="14"/>
      <c r="CU667" s="14"/>
      <c r="CV667" s="14"/>
      <c r="CW667" s="14"/>
      <c r="CX667" s="14"/>
      <c r="CY667" s="14"/>
      <c r="CZ667" s="14"/>
      <c r="DA667" s="14"/>
      <c r="DB667" s="14"/>
      <c r="DC667" s="14"/>
      <c r="DD667" s="14"/>
      <c r="DE667" s="14"/>
      <c r="DF667" s="14"/>
      <c r="DG667" s="14"/>
      <c r="DH667" s="14"/>
      <c r="DI667" s="14"/>
      <c r="DJ667" s="14"/>
      <c r="DK667" s="14"/>
      <c r="DL667" s="14"/>
      <c r="DM667" s="14"/>
      <c r="DN667" s="14"/>
      <c r="DO667" s="14"/>
      <c r="DP667" s="55">
        <v>0</v>
      </c>
      <c r="DQ667" s="66">
        <v>0</v>
      </c>
      <c r="DR667" s="16">
        <v>0</v>
      </c>
      <c r="DS667" s="43">
        <f>PRODUCT(Таблица1[[#This Row],[РЕЙТИНГ НТЛ]:[РЕГ НТЛ]])</f>
        <v>0</v>
      </c>
      <c r="DT667" s="74">
        <f>SUM(Таблица1[[#This Row],[РЕЙТИНГ DPT]:[РЕЙТИНГ НТЛ]])</f>
        <v>0</v>
      </c>
    </row>
    <row r="668" spans="1:124" x14ac:dyDescent="0.25">
      <c r="A668" s="13">
        <v>21</v>
      </c>
      <c r="B668" s="14" t="s">
        <v>268</v>
      </c>
      <c r="C668" s="14" t="s">
        <v>102</v>
      </c>
      <c r="D668" s="14" t="s">
        <v>163</v>
      </c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7">
        <v>8.8000000000000007</v>
      </c>
      <c r="S668" s="17">
        <v>9.4</v>
      </c>
      <c r="T668" s="17">
        <v>9</v>
      </c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  <c r="AW668" s="14"/>
      <c r="AX668" s="14"/>
      <c r="AY668" s="14"/>
      <c r="AZ668" s="14"/>
      <c r="BA668" s="14"/>
      <c r="BB668" s="14"/>
      <c r="BC668" s="14"/>
      <c r="BD668" s="14"/>
      <c r="BE668" s="14"/>
      <c r="BF668" s="14"/>
      <c r="BG668" s="14"/>
      <c r="BH668" s="14"/>
      <c r="BI668" s="14"/>
      <c r="BJ668" s="14"/>
      <c r="BK668" s="14"/>
      <c r="BL668" s="14"/>
      <c r="BM668" s="14"/>
      <c r="BN668" s="14"/>
      <c r="BO668" s="14"/>
      <c r="BP668" s="14"/>
      <c r="BQ668" s="14"/>
      <c r="BR668" s="14"/>
      <c r="BS668" s="14"/>
      <c r="BT668" s="14"/>
      <c r="BU668" s="14"/>
      <c r="BV668" s="14"/>
      <c r="BW668" s="14"/>
      <c r="BX668" s="14"/>
      <c r="BY668" s="14"/>
      <c r="BZ668" s="14"/>
      <c r="CA668" s="14"/>
      <c r="CB668" s="14"/>
      <c r="CC668" s="14"/>
      <c r="CD668" s="14"/>
      <c r="CE668" s="14"/>
      <c r="CF668" s="14"/>
      <c r="CG668" s="14"/>
      <c r="CH668" s="14"/>
      <c r="CI668" s="14"/>
      <c r="CJ668" s="14"/>
      <c r="CK668" s="14"/>
      <c r="CL668" s="14"/>
      <c r="CM668" s="14"/>
      <c r="CN668" s="14"/>
      <c r="CO668" s="14"/>
      <c r="CP668" s="14"/>
      <c r="CQ668" s="14"/>
      <c r="CR668" s="14"/>
      <c r="CS668" s="14"/>
      <c r="CT668" s="14"/>
      <c r="CU668" s="14"/>
      <c r="CV668" s="14"/>
      <c r="CW668" s="14"/>
      <c r="CX668" s="14"/>
      <c r="CY668" s="14"/>
      <c r="CZ668" s="14"/>
      <c r="DA668" s="14"/>
      <c r="DB668" s="14"/>
      <c r="DC668" s="14"/>
      <c r="DD668" s="14"/>
      <c r="DE668" s="14"/>
      <c r="DF668" s="14"/>
      <c r="DG668" s="14"/>
      <c r="DH668" s="14"/>
      <c r="DI668" s="14"/>
      <c r="DJ668" s="14"/>
      <c r="DK668" s="14"/>
      <c r="DL668" s="14"/>
      <c r="DM668" s="14"/>
      <c r="DN668" s="14"/>
      <c r="DO668" s="14"/>
      <c r="DP668" s="55">
        <v>0</v>
      </c>
      <c r="DQ668" s="66">
        <v>0</v>
      </c>
      <c r="DR668" s="16">
        <v>0</v>
      </c>
      <c r="DS668" s="43">
        <f>PRODUCT(Таблица1[[#This Row],[РЕЙТИНГ НТЛ]:[РЕГ НТЛ]])</f>
        <v>0</v>
      </c>
      <c r="DT668" s="74">
        <f>SUM(Таблица1[[#This Row],[РЕЙТИНГ DPT]:[РЕЙТИНГ НТЛ]])</f>
        <v>0</v>
      </c>
    </row>
    <row r="669" spans="1:124" x14ac:dyDescent="0.25">
      <c r="A669" s="21">
        <v>227</v>
      </c>
      <c r="B669" s="18" t="s">
        <v>300</v>
      </c>
      <c r="C669" s="14" t="s">
        <v>102</v>
      </c>
      <c r="D669" s="18" t="s">
        <v>132</v>
      </c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26">
        <v>9.1999999999999993</v>
      </c>
      <c r="S669" s="26">
        <v>8.8000000000000007</v>
      </c>
      <c r="T669" s="26">
        <v>9.4</v>
      </c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  <c r="AG669" s="18"/>
      <c r="AH669" s="18"/>
      <c r="AI669" s="18"/>
      <c r="AJ669" s="18"/>
      <c r="AK669" s="18"/>
      <c r="AL669" s="18"/>
      <c r="AM669" s="18"/>
      <c r="AN669" s="18"/>
      <c r="AO669" s="18"/>
      <c r="AP669" s="18"/>
      <c r="AQ669" s="18"/>
      <c r="AR669" s="18"/>
      <c r="AS669" s="18"/>
      <c r="AT669" s="18"/>
      <c r="AU669" s="18"/>
      <c r="AV669" s="18"/>
      <c r="AW669" s="18"/>
      <c r="AX669" s="18"/>
      <c r="AY669" s="18"/>
      <c r="AZ669" s="18"/>
      <c r="BA669" s="18"/>
      <c r="BB669" s="18"/>
      <c r="BC669" s="18"/>
      <c r="BD669" s="18"/>
      <c r="BE669" s="18"/>
      <c r="BF669" s="18"/>
      <c r="BG669" s="18"/>
      <c r="BH669" s="18"/>
      <c r="BI669" s="18"/>
      <c r="BJ669" s="18"/>
      <c r="BK669" s="18"/>
      <c r="BL669" s="18"/>
      <c r="BM669" s="18"/>
      <c r="BN669" s="18"/>
      <c r="BO669" s="18"/>
      <c r="BP669" s="18"/>
      <c r="BQ669" s="18"/>
      <c r="BR669" s="18"/>
      <c r="BS669" s="18"/>
      <c r="BT669" s="18"/>
      <c r="BU669" s="18"/>
      <c r="BV669" s="18"/>
      <c r="BW669" s="18"/>
      <c r="BX669" s="18"/>
      <c r="BY669" s="18"/>
      <c r="BZ669" s="18"/>
      <c r="CA669" s="18"/>
      <c r="CB669" s="18"/>
      <c r="CC669" s="18"/>
      <c r="CD669" s="18"/>
      <c r="CE669" s="18"/>
      <c r="CF669" s="18"/>
      <c r="CG669" s="18"/>
      <c r="CH669" s="18"/>
      <c r="CI669" s="18"/>
      <c r="CJ669" s="18"/>
      <c r="CK669" s="18"/>
      <c r="CL669" s="18"/>
      <c r="CM669" s="18"/>
      <c r="CN669" s="18"/>
      <c r="CO669" s="18"/>
      <c r="CP669" s="18"/>
      <c r="CQ669" s="18"/>
      <c r="CR669" s="18"/>
      <c r="CS669" s="18"/>
      <c r="CT669" s="18"/>
      <c r="CU669" s="18"/>
      <c r="CV669" s="18"/>
      <c r="CW669" s="18"/>
      <c r="CX669" s="18"/>
      <c r="CY669" s="18"/>
      <c r="CZ669" s="18"/>
      <c r="DA669" s="18"/>
      <c r="DB669" s="18"/>
      <c r="DC669" s="18"/>
      <c r="DD669" s="18"/>
      <c r="DE669" s="18"/>
      <c r="DF669" s="18"/>
      <c r="DG669" s="18"/>
      <c r="DH669" s="18"/>
      <c r="DI669" s="18"/>
      <c r="DJ669" s="18"/>
      <c r="DK669" s="18"/>
      <c r="DL669" s="18"/>
      <c r="DM669" s="18"/>
      <c r="DN669" s="18"/>
      <c r="DO669" s="18"/>
      <c r="DP669" s="55">
        <v>0</v>
      </c>
      <c r="DQ669" s="66">
        <v>0</v>
      </c>
      <c r="DR669" s="16">
        <v>0</v>
      </c>
      <c r="DS669" s="44">
        <f>PRODUCT(Таблица1[[#This Row],[РЕЙТИНГ НТЛ]:[РЕГ НТЛ]])</f>
        <v>0</v>
      </c>
      <c r="DT669" s="74">
        <f>SUM(Таблица1[[#This Row],[РЕЙТИНГ DPT]:[РЕЙТИНГ НТЛ]])</f>
        <v>0</v>
      </c>
    </row>
    <row r="670" spans="1:124" x14ac:dyDescent="0.25">
      <c r="A670" s="13">
        <v>50</v>
      </c>
      <c r="B670" s="14" t="s">
        <v>283</v>
      </c>
      <c r="C670" s="14" t="s">
        <v>102</v>
      </c>
      <c r="D670" s="14" t="s">
        <v>132</v>
      </c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7">
        <v>9.4</v>
      </c>
      <c r="S670" s="17">
        <v>9.4</v>
      </c>
      <c r="T670" s="17">
        <v>9.6</v>
      </c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  <c r="AW670" s="14"/>
      <c r="AX670" s="14"/>
      <c r="AY670" s="14"/>
      <c r="AZ670" s="14"/>
      <c r="BA670" s="14"/>
      <c r="BB670" s="14"/>
      <c r="BC670" s="14"/>
      <c r="BD670" s="14"/>
      <c r="BE670" s="14"/>
      <c r="BF670" s="14"/>
      <c r="BG670" s="14"/>
      <c r="BH670" s="14"/>
      <c r="BI670" s="14"/>
      <c r="BJ670" s="14"/>
      <c r="BK670" s="14"/>
      <c r="BL670" s="14"/>
      <c r="BM670" s="14"/>
      <c r="BN670" s="14"/>
      <c r="BO670" s="14"/>
      <c r="BP670" s="14"/>
      <c r="BQ670" s="14"/>
      <c r="BR670" s="14"/>
      <c r="BS670" s="14"/>
      <c r="BT670" s="14"/>
      <c r="BU670" s="14"/>
      <c r="BV670" s="14"/>
      <c r="BW670" s="14"/>
      <c r="BX670" s="14"/>
      <c r="BY670" s="14"/>
      <c r="BZ670" s="14"/>
      <c r="CA670" s="14"/>
      <c r="CB670" s="14"/>
      <c r="CC670" s="14"/>
      <c r="CD670" s="14"/>
      <c r="CE670" s="14"/>
      <c r="CF670" s="14"/>
      <c r="CG670" s="14"/>
      <c r="CH670" s="14"/>
      <c r="CI670" s="14"/>
      <c r="CJ670" s="14"/>
      <c r="CK670" s="14"/>
      <c r="CL670" s="14"/>
      <c r="CM670" s="14"/>
      <c r="CN670" s="14"/>
      <c r="CO670" s="14"/>
      <c r="CP670" s="14"/>
      <c r="CQ670" s="14"/>
      <c r="CR670" s="14"/>
      <c r="CS670" s="14"/>
      <c r="CT670" s="14"/>
      <c r="CU670" s="14"/>
      <c r="CV670" s="14"/>
      <c r="CW670" s="14"/>
      <c r="CX670" s="14"/>
      <c r="CY670" s="14"/>
      <c r="CZ670" s="14"/>
      <c r="DA670" s="14"/>
      <c r="DB670" s="14"/>
      <c r="DC670" s="14"/>
      <c r="DD670" s="14"/>
      <c r="DE670" s="14"/>
      <c r="DF670" s="14"/>
      <c r="DG670" s="14"/>
      <c r="DH670" s="14"/>
      <c r="DI670" s="14"/>
      <c r="DJ670" s="14"/>
      <c r="DK670" s="14"/>
      <c r="DL670" s="14"/>
      <c r="DM670" s="14"/>
      <c r="DN670" s="14"/>
      <c r="DO670" s="14"/>
      <c r="DP670" s="55">
        <v>0</v>
      </c>
      <c r="DQ670" s="66">
        <v>0</v>
      </c>
      <c r="DR670" s="16">
        <v>0</v>
      </c>
      <c r="DS670" s="43">
        <f>PRODUCT(Таблица1[[#This Row],[РЕЙТИНГ НТЛ]:[РЕГ НТЛ]])</f>
        <v>0</v>
      </c>
      <c r="DT670" s="74">
        <f>SUM(Таблица1[[#This Row],[РЕЙТИНГ DPT]:[РЕЙТИНГ НТЛ]])</f>
        <v>0</v>
      </c>
    </row>
    <row r="671" spans="1:124" x14ac:dyDescent="0.25">
      <c r="A671" s="13">
        <v>88</v>
      </c>
      <c r="B671" s="14" t="s">
        <v>341</v>
      </c>
      <c r="C671" s="14" t="s">
        <v>102</v>
      </c>
      <c r="D671" s="14" t="s">
        <v>132</v>
      </c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  <c r="AT671" s="17">
        <v>9.1999999999999993</v>
      </c>
      <c r="AU671" s="17">
        <v>9</v>
      </c>
      <c r="AV671" s="17">
        <v>9.1999999999999993</v>
      </c>
      <c r="AW671" s="17">
        <v>9</v>
      </c>
      <c r="AX671" s="14"/>
      <c r="AY671" s="14"/>
      <c r="AZ671" s="14"/>
      <c r="BA671" s="14"/>
      <c r="BB671" s="14"/>
      <c r="BC671" s="14"/>
      <c r="BD671" s="14"/>
      <c r="BE671" s="14"/>
      <c r="BF671" s="14"/>
      <c r="BG671" s="14"/>
      <c r="BH671" s="14"/>
      <c r="BI671" s="14"/>
      <c r="BJ671" s="14"/>
      <c r="BK671" s="14"/>
      <c r="BL671" s="14"/>
      <c r="BM671" s="14"/>
      <c r="BN671" s="14"/>
      <c r="BO671" s="14"/>
      <c r="BP671" s="14"/>
      <c r="BQ671" s="14"/>
      <c r="BR671" s="14"/>
      <c r="BS671" s="14"/>
      <c r="BT671" s="14"/>
      <c r="BU671" s="14"/>
      <c r="BV671" s="14"/>
      <c r="BW671" s="14"/>
      <c r="BX671" s="14"/>
      <c r="BY671" s="14"/>
      <c r="BZ671" s="14"/>
      <c r="CA671" s="14"/>
      <c r="CB671" s="14"/>
      <c r="CC671" s="14"/>
      <c r="CD671" s="14"/>
      <c r="CE671" s="14"/>
      <c r="CF671" s="14"/>
      <c r="CG671" s="14"/>
      <c r="CH671" s="14"/>
      <c r="CI671" s="14"/>
      <c r="CJ671" s="14"/>
      <c r="CK671" s="14"/>
      <c r="CL671" s="14"/>
      <c r="CM671" s="14"/>
      <c r="CN671" s="14"/>
      <c r="CO671" s="14"/>
      <c r="CP671" s="14"/>
      <c r="CQ671" s="14"/>
      <c r="CR671" s="14"/>
      <c r="CS671" s="14"/>
      <c r="CT671" s="14"/>
      <c r="CU671" s="14"/>
      <c r="CV671" s="14"/>
      <c r="CW671" s="14"/>
      <c r="CX671" s="14"/>
      <c r="CY671" s="14"/>
      <c r="CZ671" s="14"/>
      <c r="DA671" s="14"/>
      <c r="DB671" s="14"/>
      <c r="DC671" s="14"/>
      <c r="DD671" s="14"/>
      <c r="DE671" s="14"/>
      <c r="DF671" s="14"/>
      <c r="DG671" s="14"/>
      <c r="DH671" s="14"/>
      <c r="DI671" s="14"/>
      <c r="DJ671" s="14"/>
      <c r="DK671" s="14"/>
      <c r="DL671" s="14"/>
      <c r="DM671" s="14"/>
      <c r="DN671" s="14"/>
      <c r="DO671" s="14"/>
      <c r="DP671" s="55">
        <v>0</v>
      </c>
      <c r="DQ671" s="66">
        <v>0</v>
      </c>
      <c r="DR671" s="16">
        <v>1</v>
      </c>
      <c r="DS671" s="43">
        <f>PRODUCT(Таблица1[[#This Row],[РЕЙТИНГ НТЛ]:[РЕГ НТЛ]])</f>
        <v>0</v>
      </c>
      <c r="DT671" s="74">
        <f>SUM(Таблица1[[#This Row],[РЕЙТИНГ DPT]:[РЕЙТИНГ НТЛ]])</f>
        <v>0</v>
      </c>
    </row>
    <row r="672" spans="1:124" x14ac:dyDescent="0.25">
      <c r="A672" s="13">
        <v>88</v>
      </c>
      <c r="B672" s="14" t="s">
        <v>341</v>
      </c>
      <c r="C672" s="14" t="s">
        <v>102</v>
      </c>
      <c r="D672" s="14" t="s">
        <v>132</v>
      </c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  <c r="AW672" s="14"/>
      <c r="AX672" s="14"/>
      <c r="AY672" s="14"/>
      <c r="AZ672" s="14"/>
      <c r="BA672" s="17">
        <v>9.4</v>
      </c>
      <c r="BB672" s="17">
        <v>9.4</v>
      </c>
      <c r="BC672" s="17">
        <v>9.1999999999999993</v>
      </c>
      <c r="BD672" s="14"/>
      <c r="BE672" s="14"/>
      <c r="BF672" s="14"/>
      <c r="BG672" s="14"/>
      <c r="BH672" s="14"/>
      <c r="BI672" s="14"/>
      <c r="BJ672" s="14"/>
      <c r="BK672" s="14"/>
      <c r="BL672" s="14"/>
      <c r="BM672" s="14"/>
      <c r="BN672" s="14"/>
      <c r="BO672" s="14"/>
      <c r="BP672" s="14"/>
      <c r="BQ672" s="14"/>
      <c r="BR672" s="14"/>
      <c r="BS672" s="14"/>
      <c r="BT672" s="14"/>
      <c r="BU672" s="14"/>
      <c r="BV672" s="14"/>
      <c r="BW672" s="14"/>
      <c r="BX672" s="14"/>
      <c r="BY672" s="14"/>
      <c r="BZ672" s="14"/>
      <c r="CA672" s="14"/>
      <c r="CB672" s="14"/>
      <c r="CC672" s="14"/>
      <c r="CD672" s="14"/>
      <c r="CE672" s="14"/>
      <c r="CF672" s="14"/>
      <c r="CG672" s="14"/>
      <c r="CH672" s="14"/>
      <c r="CI672" s="14"/>
      <c r="CJ672" s="14"/>
      <c r="CK672" s="14"/>
      <c r="CL672" s="14"/>
      <c r="CM672" s="14"/>
      <c r="CN672" s="14"/>
      <c r="CO672" s="14"/>
      <c r="CP672" s="14"/>
      <c r="CQ672" s="14"/>
      <c r="CR672" s="14"/>
      <c r="CS672" s="14"/>
      <c r="CT672" s="14"/>
      <c r="CU672" s="14"/>
      <c r="CV672" s="14"/>
      <c r="CW672" s="14"/>
      <c r="CX672" s="14"/>
      <c r="CY672" s="14"/>
      <c r="CZ672" s="14"/>
      <c r="DA672" s="14"/>
      <c r="DB672" s="14"/>
      <c r="DC672" s="14"/>
      <c r="DD672" s="14"/>
      <c r="DE672" s="14"/>
      <c r="DF672" s="14"/>
      <c r="DG672" s="14"/>
      <c r="DH672" s="14"/>
      <c r="DI672" s="14"/>
      <c r="DJ672" s="14"/>
      <c r="DK672" s="14"/>
      <c r="DL672" s="14"/>
      <c r="DM672" s="14"/>
      <c r="DN672" s="14"/>
      <c r="DO672" s="14"/>
      <c r="DP672" s="55">
        <v>0</v>
      </c>
      <c r="DQ672" s="66">
        <v>0</v>
      </c>
      <c r="DR672" s="16">
        <v>1</v>
      </c>
      <c r="DS672" s="43">
        <f>PRODUCT(Таблица1[[#This Row],[РЕЙТИНГ НТЛ]:[РЕГ НТЛ]])</f>
        <v>0</v>
      </c>
      <c r="DT672" s="74">
        <f>SUM(Таблица1[[#This Row],[РЕЙТИНГ DPT]:[РЕЙТИНГ НТЛ]])</f>
        <v>0</v>
      </c>
    </row>
    <row r="673" spans="1:124" x14ac:dyDescent="0.25">
      <c r="A673" s="21">
        <v>62</v>
      </c>
      <c r="B673" s="18" t="s">
        <v>291</v>
      </c>
      <c r="C673" s="14" t="s">
        <v>102</v>
      </c>
      <c r="D673" s="18" t="s">
        <v>163</v>
      </c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26">
        <v>8.6</v>
      </c>
      <c r="S673" s="26">
        <v>8.8000000000000007</v>
      </c>
      <c r="T673" s="26">
        <v>8.6</v>
      </c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  <c r="AH673" s="18"/>
      <c r="AI673" s="18"/>
      <c r="AJ673" s="18"/>
      <c r="AK673" s="18"/>
      <c r="AL673" s="18"/>
      <c r="AM673" s="18"/>
      <c r="AN673" s="18"/>
      <c r="AO673" s="18"/>
      <c r="AP673" s="18"/>
      <c r="AQ673" s="18"/>
      <c r="AR673" s="18"/>
      <c r="AS673" s="18"/>
      <c r="AT673" s="18"/>
      <c r="AU673" s="18"/>
      <c r="AV673" s="18"/>
      <c r="AW673" s="18"/>
      <c r="AX673" s="18"/>
      <c r="AY673" s="18"/>
      <c r="AZ673" s="18"/>
      <c r="BA673" s="18"/>
      <c r="BB673" s="18"/>
      <c r="BC673" s="18"/>
      <c r="BD673" s="18"/>
      <c r="BE673" s="18"/>
      <c r="BF673" s="18"/>
      <c r="BG673" s="18"/>
      <c r="BH673" s="18"/>
      <c r="BI673" s="18"/>
      <c r="BJ673" s="18"/>
      <c r="BK673" s="18"/>
      <c r="BL673" s="18"/>
      <c r="BM673" s="18"/>
      <c r="BN673" s="18"/>
      <c r="BO673" s="18"/>
      <c r="BP673" s="18"/>
      <c r="BQ673" s="18"/>
      <c r="BR673" s="18"/>
      <c r="BS673" s="18"/>
      <c r="BT673" s="18"/>
      <c r="BU673" s="18"/>
      <c r="BV673" s="18"/>
      <c r="BW673" s="18"/>
      <c r="BX673" s="18"/>
      <c r="BY673" s="18"/>
      <c r="BZ673" s="18"/>
      <c r="CA673" s="18"/>
      <c r="CB673" s="18"/>
      <c r="CC673" s="18"/>
      <c r="CD673" s="18"/>
      <c r="CE673" s="18"/>
      <c r="CF673" s="18"/>
      <c r="CG673" s="18"/>
      <c r="CH673" s="18"/>
      <c r="CI673" s="18"/>
      <c r="CJ673" s="18"/>
      <c r="CK673" s="18"/>
      <c r="CL673" s="18"/>
      <c r="CM673" s="18"/>
      <c r="CN673" s="18"/>
      <c r="CO673" s="18"/>
      <c r="CP673" s="18"/>
      <c r="CQ673" s="18"/>
      <c r="CR673" s="18"/>
      <c r="CS673" s="18"/>
      <c r="CT673" s="18"/>
      <c r="CU673" s="18"/>
      <c r="CV673" s="18"/>
      <c r="CW673" s="18"/>
      <c r="CX673" s="18"/>
      <c r="CY673" s="18"/>
      <c r="CZ673" s="18"/>
      <c r="DA673" s="18"/>
      <c r="DB673" s="18"/>
      <c r="DC673" s="18"/>
      <c r="DD673" s="18"/>
      <c r="DE673" s="18"/>
      <c r="DF673" s="18"/>
      <c r="DG673" s="18"/>
      <c r="DH673" s="18"/>
      <c r="DI673" s="18"/>
      <c r="DJ673" s="18"/>
      <c r="DK673" s="18"/>
      <c r="DL673" s="18"/>
      <c r="DM673" s="18"/>
      <c r="DN673" s="18"/>
      <c r="DO673" s="18"/>
      <c r="DP673" s="55">
        <v>0</v>
      </c>
      <c r="DQ673" s="66">
        <v>0</v>
      </c>
      <c r="DR673" s="16">
        <v>0</v>
      </c>
      <c r="DS673" s="44">
        <f>PRODUCT(Таблица1[[#This Row],[РЕЙТИНГ НТЛ]:[РЕГ НТЛ]])</f>
        <v>0</v>
      </c>
      <c r="DT673" s="74">
        <f>SUM(Таблица1[[#This Row],[РЕЙТИНГ DPT]:[РЕЙТИНГ НТЛ]])</f>
        <v>0</v>
      </c>
    </row>
    <row r="674" spans="1:124" x14ac:dyDescent="0.25">
      <c r="A674" s="13">
        <v>35</v>
      </c>
      <c r="B674" s="14" t="s">
        <v>245</v>
      </c>
      <c r="C674" s="14" t="s">
        <v>102</v>
      </c>
      <c r="D674" s="14" t="s">
        <v>132</v>
      </c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7">
        <v>9.6</v>
      </c>
      <c r="S674" s="17">
        <v>9.4</v>
      </c>
      <c r="T674" s="17">
        <v>9.6</v>
      </c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  <c r="AW674" s="14"/>
      <c r="AX674" s="14"/>
      <c r="AY674" s="14"/>
      <c r="AZ674" s="14"/>
      <c r="BA674" s="14"/>
      <c r="BB674" s="14"/>
      <c r="BC674" s="14"/>
      <c r="BD674" s="14"/>
      <c r="BE674" s="14"/>
      <c r="BF674" s="14"/>
      <c r="BG674" s="14"/>
      <c r="BH674" s="14"/>
      <c r="BI674" s="14"/>
      <c r="BJ674" s="14"/>
      <c r="BK674" s="14"/>
      <c r="BL674" s="14"/>
      <c r="BM674" s="14"/>
      <c r="BN674" s="14"/>
      <c r="BO674" s="14"/>
      <c r="BP674" s="14"/>
      <c r="BQ674" s="14"/>
      <c r="BR674" s="14"/>
      <c r="BS674" s="14"/>
      <c r="BT674" s="14"/>
      <c r="BU674" s="14"/>
      <c r="BV674" s="14"/>
      <c r="BW674" s="14"/>
      <c r="BX674" s="14"/>
      <c r="BY674" s="14"/>
      <c r="BZ674" s="14"/>
      <c r="CA674" s="14"/>
      <c r="CB674" s="14"/>
      <c r="CC674" s="14"/>
      <c r="CD674" s="14"/>
      <c r="CE674" s="14"/>
      <c r="CF674" s="14"/>
      <c r="CG674" s="14"/>
      <c r="CH674" s="14"/>
      <c r="CI674" s="14"/>
      <c r="CJ674" s="14"/>
      <c r="CK674" s="14"/>
      <c r="CL674" s="14"/>
      <c r="CM674" s="14"/>
      <c r="CN674" s="14"/>
      <c r="CO674" s="14"/>
      <c r="CP674" s="14"/>
      <c r="CQ674" s="14"/>
      <c r="CR674" s="14"/>
      <c r="CS674" s="14"/>
      <c r="CT674" s="14"/>
      <c r="CU674" s="14"/>
      <c r="CV674" s="14"/>
      <c r="CW674" s="14"/>
      <c r="CX674" s="14"/>
      <c r="CY674" s="14"/>
      <c r="CZ674" s="14"/>
      <c r="DA674" s="14"/>
      <c r="DB674" s="14"/>
      <c r="DC674" s="14"/>
      <c r="DD674" s="14"/>
      <c r="DE674" s="14"/>
      <c r="DF674" s="14"/>
      <c r="DG674" s="14"/>
      <c r="DH674" s="14"/>
      <c r="DI674" s="14"/>
      <c r="DJ674" s="14"/>
      <c r="DK674" s="14"/>
      <c r="DL674" s="14"/>
      <c r="DM674" s="14"/>
      <c r="DN674" s="14"/>
      <c r="DO674" s="14"/>
      <c r="DP674" s="55">
        <v>0</v>
      </c>
      <c r="DQ674" s="66">
        <v>0</v>
      </c>
      <c r="DR674" s="31">
        <v>1</v>
      </c>
      <c r="DS674" s="43">
        <f>PRODUCT(Таблица1[[#This Row],[РЕЙТИНГ НТЛ]:[РЕГ НТЛ]])</f>
        <v>0</v>
      </c>
      <c r="DT674" s="74">
        <f>SUM(Таблица1[[#This Row],[РЕЙТИНГ DPT]:[РЕЙТИНГ НТЛ]])</f>
        <v>0</v>
      </c>
    </row>
    <row r="675" spans="1:124" x14ac:dyDescent="0.25">
      <c r="A675" s="13">
        <v>103</v>
      </c>
      <c r="B675" s="14" t="s">
        <v>355</v>
      </c>
      <c r="C675" s="14" t="s">
        <v>102</v>
      </c>
      <c r="D675" s="14" t="s">
        <v>165</v>
      </c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  <c r="AW675" s="14"/>
      <c r="AX675" s="14"/>
      <c r="AY675" s="14"/>
      <c r="AZ675" s="14"/>
      <c r="BA675" s="17">
        <v>8.6</v>
      </c>
      <c r="BB675" s="17">
        <v>8.8000000000000007</v>
      </c>
      <c r="BC675" s="17">
        <v>9</v>
      </c>
      <c r="BD675" s="14"/>
      <c r="BE675" s="14"/>
      <c r="BF675" s="14"/>
      <c r="BG675" s="14"/>
      <c r="BH675" s="14"/>
      <c r="BI675" s="14"/>
      <c r="BJ675" s="14"/>
      <c r="BK675" s="14"/>
      <c r="BL675" s="14"/>
      <c r="BM675" s="14"/>
      <c r="BN675" s="14"/>
      <c r="BO675" s="14"/>
      <c r="BP675" s="14"/>
      <c r="BQ675" s="14"/>
      <c r="BR675" s="14"/>
      <c r="BS675" s="14"/>
      <c r="BT675" s="14"/>
      <c r="BU675" s="14"/>
      <c r="BV675" s="14"/>
      <c r="BW675" s="14"/>
      <c r="BX675" s="14"/>
      <c r="BY675" s="14"/>
      <c r="BZ675" s="14"/>
      <c r="CA675" s="14"/>
      <c r="CB675" s="14"/>
      <c r="CC675" s="14"/>
      <c r="CD675" s="14"/>
      <c r="CE675" s="14"/>
      <c r="CF675" s="14"/>
      <c r="CG675" s="14"/>
      <c r="CH675" s="14"/>
      <c r="CI675" s="14"/>
      <c r="CJ675" s="14"/>
      <c r="CK675" s="14"/>
      <c r="CL675" s="14"/>
      <c r="CM675" s="14"/>
      <c r="CN675" s="14"/>
      <c r="CO675" s="14"/>
      <c r="CP675" s="14"/>
      <c r="CQ675" s="14"/>
      <c r="CR675" s="14"/>
      <c r="CS675" s="14"/>
      <c r="CT675" s="14"/>
      <c r="CU675" s="14"/>
      <c r="CV675" s="14"/>
      <c r="CW675" s="14"/>
      <c r="CX675" s="14"/>
      <c r="CY675" s="14"/>
      <c r="CZ675" s="14"/>
      <c r="DA675" s="14"/>
      <c r="DB675" s="14"/>
      <c r="DC675" s="14"/>
      <c r="DD675" s="14"/>
      <c r="DE675" s="14"/>
      <c r="DF675" s="14"/>
      <c r="DG675" s="14"/>
      <c r="DH675" s="14"/>
      <c r="DI675" s="14"/>
      <c r="DJ675" s="14"/>
      <c r="DK675" s="14"/>
      <c r="DL675" s="14"/>
      <c r="DM675" s="14"/>
      <c r="DN675" s="14"/>
      <c r="DO675" s="14"/>
      <c r="DP675" s="55">
        <v>0</v>
      </c>
      <c r="DQ675" s="66">
        <v>0</v>
      </c>
      <c r="DR675" s="16">
        <v>0</v>
      </c>
      <c r="DS675" s="43">
        <f>PRODUCT(Таблица1[[#This Row],[РЕЙТИНГ НТЛ]:[РЕГ НТЛ]])</f>
        <v>0</v>
      </c>
      <c r="DT675" s="74">
        <f>SUM(Таблица1[[#This Row],[РЕЙТИНГ DPT]:[РЕЙТИНГ НТЛ]])</f>
        <v>0</v>
      </c>
    </row>
    <row r="676" spans="1:124" x14ac:dyDescent="0.25">
      <c r="A676" s="29">
        <v>132</v>
      </c>
      <c r="B676" s="30" t="s">
        <v>395</v>
      </c>
      <c r="C676" s="14" t="s">
        <v>102</v>
      </c>
      <c r="D676" s="30" t="s">
        <v>132</v>
      </c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30"/>
      <c r="BQ676" s="30"/>
      <c r="BR676" s="30"/>
      <c r="BS676" s="30"/>
      <c r="BT676" s="30"/>
      <c r="BU676" s="30"/>
      <c r="BV676" s="30"/>
      <c r="BW676" s="30"/>
      <c r="BX676" s="30"/>
      <c r="BY676" s="30"/>
      <c r="BZ676" s="30"/>
      <c r="CA676" s="30"/>
      <c r="CB676" s="30"/>
      <c r="CC676" s="30"/>
      <c r="CD676" s="30"/>
      <c r="CE676" s="30"/>
      <c r="CF676" s="30"/>
      <c r="CG676" s="37">
        <v>9.1999999999999993</v>
      </c>
      <c r="CH676" s="37">
        <v>9.1999999999999993</v>
      </c>
      <c r="CI676" s="37">
        <v>8.8000000000000007</v>
      </c>
      <c r="CJ676" s="37">
        <v>8.8000000000000007</v>
      </c>
      <c r="CK676" s="30"/>
      <c r="CL676" s="30"/>
      <c r="CM676" s="30"/>
      <c r="CN676" s="30"/>
      <c r="CO676" s="30"/>
      <c r="CP676" s="30"/>
      <c r="CQ676" s="30"/>
      <c r="CR676" s="30"/>
      <c r="CS676" s="30"/>
      <c r="CT676" s="30"/>
      <c r="CU676" s="30"/>
      <c r="CV676" s="30"/>
      <c r="CW676" s="30"/>
      <c r="CX676" s="30"/>
      <c r="CY676" s="30"/>
      <c r="CZ676" s="30"/>
      <c r="DA676" s="30"/>
      <c r="DB676" s="30"/>
      <c r="DC676" s="30"/>
      <c r="DD676" s="30"/>
      <c r="DE676" s="30"/>
      <c r="DF676" s="30"/>
      <c r="DG676" s="30"/>
      <c r="DH676" s="30"/>
      <c r="DI676" s="30"/>
      <c r="DJ676" s="30"/>
      <c r="DK676" s="30"/>
      <c r="DL676" s="30"/>
      <c r="DM676" s="30"/>
      <c r="DN676" s="30"/>
      <c r="DO676" s="30"/>
      <c r="DP676" s="55">
        <v>0</v>
      </c>
      <c r="DQ676" s="66">
        <v>0</v>
      </c>
      <c r="DR676" s="31">
        <v>1</v>
      </c>
      <c r="DS676" s="73">
        <f>PRODUCT(Таблица1[[#This Row],[РЕЙТИНГ НТЛ]:[РЕГ НТЛ]])</f>
        <v>0</v>
      </c>
      <c r="DT676" s="74">
        <f>SUM(Таблица1[[#This Row],[РЕЙТИНГ DPT]:[РЕЙТИНГ НТЛ]])</f>
        <v>0</v>
      </c>
    </row>
    <row r="677" spans="1:124" x14ac:dyDescent="0.25">
      <c r="A677" s="13">
        <v>252</v>
      </c>
      <c r="B677" s="14" t="s">
        <v>362</v>
      </c>
      <c r="C677" s="14" t="s">
        <v>102</v>
      </c>
      <c r="D677" s="14" t="s">
        <v>132</v>
      </c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  <c r="AS677" s="14"/>
      <c r="AT677" s="14"/>
      <c r="AU677" s="14"/>
      <c r="AV677" s="14"/>
      <c r="AW677" s="14"/>
      <c r="AX677" s="14"/>
      <c r="AY677" s="14"/>
      <c r="AZ677" s="14"/>
      <c r="BA677" s="17">
        <v>8.8000000000000007</v>
      </c>
      <c r="BB677" s="17">
        <v>8.6</v>
      </c>
      <c r="BC677" s="17">
        <v>9.1999999999999993</v>
      </c>
      <c r="BD677" s="14"/>
      <c r="BE677" s="14"/>
      <c r="BF677" s="14"/>
      <c r="BG677" s="14"/>
      <c r="BH677" s="14"/>
      <c r="BI677" s="14"/>
      <c r="BJ677" s="14"/>
      <c r="BK677" s="14"/>
      <c r="BL677" s="14"/>
      <c r="BM677" s="14"/>
      <c r="BN677" s="14"/>
      <c r="BO677" s="14"/>
      <c r="BP677" s="14"/>
      <c r="BQ677" s="14"/>
      <c r="BR677" s="14"/>
      <c r="BS677" s="14"/>
      <c r="BT677" s="14"/>
      <c r="BU677" s="14"/>
      <c r="BV677" s="14"/>
      <c r="BW677" s="14"/>
      <c r="BX677" s="14"/>
      <c r="BY677" s="14"/>
      <c r="BZ677" s="14"/>
      <c r="CA677" s="14"/>
      <c r="CB677" s="14"/>
      <c r="CC677" s="14"/>
      <c r="CD677" s="14"/>
      <c r="CE677" s="14"/>
      <c r="CF677" s="14"/>
      <c r="CG677" s="14"/>
      <c r="CH677" s="14"/>
      <c r="CI677" s="14"/>
      <c r="CJ677" s="14"/>
      <c r="CK677" s="14"/>
      <c r="CL677" s="14"/>
      <c r="CM677" s="14"/>
      <c r="CN677" s="14"/>
      <c r="CO677" s="14"/>
      <c r="CP677" s="14"/>
      <c r="CQ677" s="14"/>
      <c r="CR677" s="14"/>
      <c r="CS677" s="14"/>
      <c r="CT677" s="14"/>
      <c r="CU677" s="14"/>
      <c r="CV677" s="14"/>
      <c r="CW677" s="14"/>
      <c r="CX677" s="14"/>
      <c r="CY677" s="14"/>
      <c r="CZ677" s="14"/>
      <c r="DA677" s="14"/>
      <c r="DB677" s="14"/>
      <c r="DC677" s="14"/>
      <c r="DD677" s="14"/>
      <c r="DE677" s="14"/>
      <c r="DF677" s="14"/>
      <c r="DG677" s="14"/>
      <c r="DH677" s="14"/>
      <c r="DI677" s="14"/>
      <c r="DJ677" s="14"/>
      <c r="DK677" s="14"/>
      <c r="DL677" s="14"/>
      <c r="DM677" s="14"/>
      <c r="DN677" s="14"/>
      <c r="DO677" s="14"/>
      <c r="DP677" s="55">
        <v>0</v>
      </c>
      <c r="DQ677" s="66">
        <v>0</v>
      </c>
      <c r="DR677" s="16">
        <v>1</v>
      </c>
      <c r="DS677" s="43">
        <f>PRODUCT(Таблица1[[#This Row],[РЕЙТИНГ НТЛ]:[РЕГ НТЛ]])</f>
        <v>0</v>
      </c>
      <c r="DT677" s="74">
        <f>SUM(Таблица1[[#This Row],[РЕЙТИНГ DPT]:[РЕЙТИНГ НТЛ]])</f>
        <v>0</v>
      </c>
    </row>
    <row r="678" spans="1:124" x14ac:dyDescent="0.25">
      <c r="A678" s="13">
        <v>82</v>
      </c>
      <c r="B678" s="14" t="s">
        <v>420</v>
      </c>
      <c r="C678" s="14" t="s">
        <v>102</v>
      </c>
      <c r="D678" s="14" t="s">
        <v>132</v>
      </c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  <c r="AW678" s="14"/>
      <c r="AX678" s="17">
        <v>9</v>
      </c>
      <c r="AY678" s="17">
        <v>8.8000000000000007</v>
      </c>
      <c r="AZ678" s="17">
        <v>9.1999999999999993</v>
      </c>
      <c r="BA678" s="14"/>
      <c r="BB678" s="14"/>
      <c r="BC678" s="14"/>
      <c r="BD678" s="14"/>
      <c r="BE678" s="14"/>
      <c r="BF678" s="14"/>
      <c r="BG678" s="14"/>
      <c r="BH678" s="14"/>
      <c r="BI678" s="14"/>
      <c r="BJ678" s="14"/>
      <c r="BK678" s="14"/>
      <c r="BL678" s="14"/>
      <c r="BM678" s="14"/>
      <c r="BN678" s="14"/>
      <c r="BO678" s="14"/>
      <c r="BP678" s="14"/>
      <c r="BQ678" s="14"/>
      <c r="BR678" s="14"/>
      <c r="BS678" s="14"/>
      <c r="BT678" s="14"/>
      <c r="BU678" s="14"/>
      <c r="BV678" s="14"/>
      <c r="BW678" s="14"/>
      <c r="BX678" s="14"/>
      <c r="BY678" s="14"/>
      <c r="BZ678" s="14"/>
      <c r="CA678" s="14"/>
      <c r="CB678" s="14"/>
      <c r="CC678" s="14"/>
      <c r="CD678" s="14"/>
      <c r="CE678" s="14"/>
      <c r="CF678" s="14"/>
      <c r="CG678" s="14"/>
      <c r="CH678" s="14"/>
      <c r="CI678" s="14"/>
      <c r="CJ678" s="14"/>
      <c r="CK678" s="14"/>
      <c r="CL678" s="14"/>
      <c r="CM678" s="14"/>
      <c r="CN678" s="14"/>
      <c r="CO678" s="14"/>
      <c r="CP678" s="14"/>
      <c r="CQ678" s="14"/>
      <c r="CR678" s="14"/>
      <c r="CS678" s="14"/>
      <c r="CT678" s="14"/>
      <c r="CU678" s="14"/>
      <c r="CV678" s="14"/>
      <c r="CW678" s="14"/>
      <c r="CX678" s="14"/>
      <c r="CY678" s="14"/>
      <c r="CZ678" s="14"/>
      <c r="DA678" s="14"/>
      <c r="DB678" s="14"/>
      <c r="DC678" s="14"/>
      <c r="DD678" s="14"/>
      <c r="DE678" s="14"/>
      <c r="DF678" s="14"/>
      <c r="DG678" s="14"/>
      <c r="DH678" s="14"/>
      <c r="DI678" s="14"/>
      <c r="DJ678" s="14"/>
      <c r="DK678" s="14"/>
      <c r="DL678" s="14"/>
      <c r="DM678" s="14"/>
      <c r="DN678" s="14"/>
      <c r="DO678" s="14"/>
      <c r="DP678" s="55">
        <v>0</v>
      </c>
      <c r="DQ678" s="66">
        <v>0</v>
      </c>
      <c r="DR678" s="16">
        <v>0</v>
      </c>
      <c r="DS678" s="43">
        <f>PRODUCT(Таблица1[[#This Row],[РЕЙТИНГ НТЛ]:[РЕГ НТЛ]])</f>
        <v>0</v>
      </c>
      <c r="DT678" s="74">
        <f>SUM(Таблица1[[#This Row],[РЕЙТИНГ DPT]:[РЕЙТИНГ НТЛ]])</f>
        <v>0</v>
      </c>
    </row>
    <row r="679" spans="1:124" x14ac:dyDescent="0.25">
      <c r="A679" s="13">
        <v>12</v>
      </c>
      <c r="B679" s="14" t="s">
        <v>263</v>
      </c>
      <c r="C679" s="14" t="s">
        <v>102</v>
      </c>
      <c r="D679" s="14" t="s">
        <v>132</v>
      </c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7">
        <v>8.4</v>
      </c>
      <c r="S679" s="17">
        <v>9</v>
      </c>
      <c r="T679" s="17">
        <v>8.4</v>
      </c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14"/>
      <c r="AS679" s="14"/>
      <c r="AT679" s="14"/>
      <c r="AU679" s="14"/>
      <c r="AV679" s="14"/>
      <c r="AW679" s="14"/>
      <c r="AX679" s="14"/>
      <c r="AY679" s="14"/>
      <c r="AZ679" s="14"/>
      <c r="BA679" s="14"/>
      <c r="BB679" s="14"/>
      <c r="BC679" s="14"/>
      <c r="BD679" s="14"/>
      <c r="BE679" s="14"/>
      <c r="BF679" s="14"/>
      <c r="BG679" s="14"/>
      <c r="BH679" s="14"/>
      <c r="BI679" s="14"/>
      <c r="BJ679" s="14"/>
      <c r="BK679" s="14"/>
      <c r="BL679" s="14"/>
      <c r="BM679" s="14"/>
      <c r="BN679" s="14"/>
      <c r="BO679" s="14"/>
      <c r="BP679" s="14"/>
      <c r="BQ679" s="14"/>
      <c r="BR679" s="14"/>
      <c r="BS679" s="14"/>
      <c r="BT679" s="14"/>
      <c r="BU679" s="14"/>
      <c r="BV679" s="14"/>
      <c r="BW679" s="14"/>
      <c r="BX679" s="14"/>
      <c r="BY679" s="14"/>
      <c r="BZ679" s="14"/>
      <c r="CA679" s="14"/>
      <c r="CB679" s="14"/>
      <c r="CC679" s="14"/>
      <c r="CD679" s="14"/>
      <c r="CE679" s="14"/>
      <c r="CF679" s="14"/>
      <c r="CG679" s="14"/>
      <c r="CH679" s="14"/>
      <c r="CI679" s="14"/>
      <c r="CJ679" s="14"/>
      <c r="CK679" s="14"/>
      <c r="CL679" s="14"/>
      <c r="CM679" s="14"/>
      <c r="CN679" s="14"/>
      <c r="CO679" s="14"/>
      <c r="CP679" s="14"/>
      <c r="CQ679" s="14"/>
      <c r="CR679" s="14"/>
      <c r="CS679" s="14"/>
      <c r="CT679" s="14"/>
      <c r="CU679" s="14"/>
      <c r="CV679" s="14"/>
      <c r="CW679" s="14"/>
      <c r="CX679" s="14"/>
      <c r="CY679" s="14"/>
      <c r="CZ679" s="14"/>
      <c r="DA679" s="14"/>
      <c r="DB679" s="14"/>
      <c r="DC679" s="14"/>
      <c r="DD679" s="14"/>
      <c r="DE679" s="14"/>
      <c r="DF679" s="14"/>
      <c r="DG679" s="14"/>
      <c r="DH679" s="14"/>
      <c r="DI679" s="14"/>
      <c r="DJ679" s="14"/>
      <c r="DK679" s="14"/>
      <c r="DL679" s="14"/>
      <c r="DM679" s="14"/>
      <c r="DN679" s="14"/>
      <c r="DO679" s="14"/>
      <c r="DP679" s="55">
        <v>0</v>
      </c>
      <c r="DQ679" s="66">
        <v>0</v>
      </c>
      <c r="DR679" s="16">
        <v>0</v>
      </c>
      <c r="DS679" s="43">
        <f>PRODUCT(Таблица1[[#This Row],[РЕЙТИНГ НТЛ]:[РЕГ НТЛ]])</f>
        <v>0</v>
      </c>
      <c r="DT679" s="74">
        <f>SUM(Таблица1[[#This Row],[РЕЙТИНГ DPT]:[РЕЙТИНГ НТЛ]])</f>
        <v>0</v>
      </c>
    </row>
    <row r="680" spans="1:124" x14ac:dyDescent="0.25">
      <c r="A680" s="13">
        <v>10</v>
      </c>
      <c r="B680" s="14" t="s">
        <v>262</v>
      </c>
      <c r="C680" s="14" t="s">
        <v>102</v>
      </c>
      <c r="D680" s="14" t="s">
        <v>132</v>
      </c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7">
        <v>9</v>
      </c>
      <c r="S680" s="17">
        <v>9.6</v>
      </c>
      <c r="T680" s="17">
        <v>9.4</v>
      </c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  <c r="AS680" s="14"/>
      <c r="AT680" s="14"/>
      <c r="AU680" s="14"/>
      <c r="AV680" s="14"/>
      <c r="AW680" s="14"/>
      <c r="AX680" s="14"/>
      <c r="AY680" s="14"/>
      <c r="AZ680" s="14"/>
      <c r="BA680" s="14"/>
      <c r="BB680" s="14"/>
      <c r="BC680" s="14"/>
      <c r="BD680" s="14"/>
      <c r="BE680" s="14"/>
      <c r="BF680" s="14"/>
      <c r="BG680" s="14"/>
      <c r="BH680" s="14"/>
      <c r="BI680" s="14"/>
      <c r="BJ680" s="14"/>
      <c r="BK680" s="14"/>
      <c r="BL680" s="14"/>
      <c r="BM680" s="14"/>
      <c r="BN680" s="14"/>
      <c r="BO680" s="14"/>
      <c r="BP680" s="14"/>
      <c r="BQ680" s="14"/>
      <c r="BR680" s="14"/>
      <c r="BS680" s="14"/>
      <c r="BT680" s="14"/>
      <c r="BU680" s="14"/>
      <c r="BV680" s="14"/>
      <c r="BW680" s="14"/>
      <c r="BX680" s="14"/>
      <c r="BY680" s="14"/>
      <c r="BZ680" s="14"/>
      <c r="CA680" s="14"/>
      <c r="CB680" s="14"/>
      <c r="CC680" s="14"/>
      <c r="CD680" s="14"/>
      <c r="CE680" s="14"/>
      <c r="CF680" s="14"/>
      <c r="CG680" s="14"/>
      <c r="CH680" s="14"/>
      <c r="CI680" s="14"/>
      <c r="CJ680" s="14"/>
      <c r="CK680" s="14"/>
      <c r="CL680" s="14"/>
      <c r="CM680" s="14"/>
      <c r="CN680" s="14"/>
      <c r="CO680" s="14"/>
      <c r="CP680" s="14"/>
      <c r="CQ680" s="14"/>
      <c r="CR680" s="14"/>
      <c r="CS680" s="14"/>
      <c r="CT680" s="14"/>
      <c r="CU680" s="14"/>
      <c r="CV680" s="14"/>
      <c r="CW680" s="14"/>
      <c r="CX680" s="14"/>
      <c r="CY680" s="14"/>
      <c r="CZ680" s="14"/>
      <c r="DA680" s="14"/>
      <c r="DB680" s="14"/>
      <c r="DC680" s="14"/>
      <c r="DD680" s="14"/>
      <c r="DE680" s="14"/>
      <c r="DF680" s="14"/>
      <c r="DG680" s="14"/>
      <c r="DH680" s="14"/>
      <c r="DI680" s="14"/>
      <c r="DJ680" s="14"/>
      <c r="DK680" s="14"/>
      <c r="DL680" s="14"/>
      <c r="DM680" s="14"/>
      <c r="DN680" s="14"/>
      <c r="DO680" s="14"/>
      <c r="DP680" s="55">
        <v>0</v>
      </c>
      <c r="DQ680" s="66">
        <v>0</v>
      </c>
      <c r="DR680" s="16">
        <v>1</v>
      </c>
      <c r="DS680" s="43">
        <f>PRODUCT(Таблица1[[#This Row],[РЕЙТИНГ НТЛ]:[РЕГ НТЛ]])</f>
        <v>0</v>
      </c>
      <c r="DT680" s="74">
        <f>SUM(Таблица1[[#This Row],[РЕЙТИНГ DPT]:[РЕЙТИНГ НТЛ]])</f>
        <v>0</v>
      </c>
    </row>
    <row r="681" spans="1:124" x14ac:dyDescent="0.25">
      <c r="A681" s="13">
        <v>38</v>
      </c>
      <c r="B681" s="14" t="s">
        <v>279</v>
      </c>
      <c r="C681" s="14" t="s">
        <v>102</v>
      </c>
      <c r="D681" s="14" t="s">
        <v>163</v>
      </c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7">
        <v>9.1999999999999993</v>
      </c>
      <c r="S681" s="17">
        <v>9.6</v>
      </c>
      <c r="T681" s="17">
        <v>9.6</v>
      </c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14"/>
      <c r="AS681" s="14"/>
      <c r="AT681" s="14"/>
      <c r="AU681" s="14"/>
      <c r="AV681" s="14"/>
      <c r="AW681" s="14"/>
      <c r="AX681" s="14"/>
      <c r="AY681" s="14"/>
      <c r="AZ681" s="14"/>
      <c r="BA681" s="14"/>
      <c r="BB681" s="14"/>
      <c r="BC681" s="14"/>
      <c r="BD681" s="14"/>
      <c r="BE681" s="14"/>
      <c r="BF681" s="14"/>
      <c r="BG681" s="14"/>
      <c r="BH681" s="14"/>
      <c r="BI681" s="14"/>
      <c r="BJ681" s="14"/>
      <c r="BK681" s="14"/>
      <c r="BL681" s="14"/>
      <c r="BM681" s="14"/>
      <c r="BN681" s="14"/>
      <c r="BO681" s="14"/>
      <c r="BP681" s="14"/>
      <c r="BQ681" s="14"/>
      <c r="BR681" s="14"/>
      <c r="BS681" s="14"/>
      <c r="BT681" s="14"/>
      <c r="BU681" s="14"/>
      <c r="BV681" s="14"/>
      <c r="BW681" s="14"/>
      <c r="BX681" s="14"/>
      <c r="BY681" s="14"/>
      <c r="BZ681" s="14"/>
      <c r="CA681" s="14"/>
      <c r="CB681" s="14"/>
      <c r="CC681" s="14"/>
      <c r="CD681" s="14"/>
      <c r="CE681" s="14"/>
      <c r="CF681" s="14"/>
      <c r="CG681" s="14"/>
      <c r="CH681" s="14"/>
      <c r="CI681" s="14"/>
      <c r="CJ681" s="14"/>
      <c r="CK681" s="14"/>
      <c r="CL681" s="14"/>
      <c r="CM681" s="14"/>
      <c r="CN681" s="14"/>
      <c r="CO681" s="14"/>
      <c r="CP681" s="14"/>
      <c r="CQ681" s="14"/>
      <c r="CR681" s="14"/>
      <c r="CS681" s="14"/>
      <c r="CT681" s="14"/>
      <c r="CU681" s="14"/>
      <c r="CV681" s="14"/>
      <c r="CW681" s="14"/>
      <c r="CX681" s="14"/>
      <c r="CY681" s="14"/>
      <c r="CZ681" s="14"/>
      <c r="DA681" s="14"/>
      <c r="DB681" s="14"/>
      <c r="DC681" s="14"/>
      <c r="DD681" s="14"/>
      <c r="DE681" s="14"/>
      <c r="DF681" s="14"/>
      <c r="DG681" s="14"/>
      <c r="DH681" s="14"/>
      <c r="DI681" s="14"/>
      <c r="DJ681" s="14"/>
      <c r="DK681" s="14"/>
      <c r="DL681" s="14"/>
      <c r="DM681" s="14"/>
      <c r="DN681" s="14"/>
      <c r="DO681" s="14"/>
      <c r="DP681" s="55">
        <v>0</v>
      </c>
      <c r="DQ681" s="66">
        <v>0</v>
      </c>
      <c r="DR681" s="16">
        <v>0</v>
      </c>
      <c r="DS681" s="43">
        <f>PRODUCT(Таблица1[[#This Row],[РЕЙТИНГ НТЛ]:[РЕГ НТЛ]])</f>
        <v>0</v>
      </c>
      <c r="DT681" s="74">
        <f>SUM(Таблица1[[#This Row],[РЕЙТИНГ DPT]:[РЕЙТИНГ НТЛ]])</f>
        <v>0</v>
      </c>
    </row>
    <row r="682" spans="1:124" x14ac:dyDescent="0.25">
      <c r="A682" s="13">
        <v>19</v>
      </c>
      <c r="B682" s="14" t="s">
        <v>267</v>
      </c>
      <c r="C682" s="14" t="s">
        <v>102</v>
      </c>
      <c r="D682" s="14" t="s">
        <v>132</v>
      </c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7">
        <v>9.1999999999999993</v>
      </c>
      <c r="S682" s="17">
        <v>9.6</v>
      </c>
      <c r="T682" s="17">
        <v>9.1999999999999993</v>
      </c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  <c r="AR682" s="14"/>
      <c r="AS682" s="14"/>
      <c r="AT682" s="14"/>
      <c r="AU682" s="14"/>
      <c r="AV682" s="14"/>
      <c r="AW682" s="14"/>
      <c r="AX682" s="14"/>
      <c r="AY682" s="14"/>
      <c r="AZ682" s="14"/>
      <c r="BA682" s="14"/>
      <c r="BB682" s="14"/>
      <c r="BC682" s="14"/>
      <c r="BD682" s="14"/>
      <c r="BE682" s="14"/>
      <c r="BF682" s="14"/>
      <c r="BG682" s="14"/>
      <c r="BH682" s="14"/>
      <c r="BI682" s="14"/>
      <c r="BJ682" s="14"/>
      <c r="BK682" s="14"/>
      <c r="BL682" s="14"/>
      <c r="BM682" s="14"/>
      <c r="BN682" s="14"/>
      <c r="BO682" s="14"/>
      <c r="BP682" s="14"/>
      <c r="BQ682" s="14"/>
      <c r="BR682" s="14"/>
      <c r="BS682" s="14"/>
      <c r="BT682" s="14"/>
      <c r="BU682" s="14"/>
      <c r="BV682" s="14"/>
      <c r="BW682" s="14"/>
      <c r="BX682" s="14"/>
      <c r="BY682" s="14"/>
      <c r="BZ682" s="14"/>
      <c r="CA682" s="14"/>
      <c r="CB682" s="14"/>
      <c r="CC682" s="14"/>
      <c r="CD682" s="14"/>
      <c r="CE682" s="14"/>
      <c r="CF682" s="14"/>
      <c r="CG682" s="14"/>
      <c r="CH682" s="14"/>
      <c r="CI682" s="14"/>
      <c r="CJ682" s="14"/>
      <c r="CK682" s="14"/>
      <c r="CL682" s="14"/>
      <c r="CM682" s="14"/>
      <c r="CN682" s="14"/>
      <c r="CO682" s="14"/>
      <c r="CP682" s="14"/>
      <c r="CQ682" s="14"/>
      <c r="CR682" s="14"/>
      <c r="CS682" s="14"/>
      <c r="CT682" s="14"/>
      <c r="CU682" s="14"/>
      <c r="CV682" s="14"/>
      <c r="CW682" s="14"/>
      <c r="CX682" s="14"/>
      <c r="CY682" s="14"/>
      <c r="CZ682" s="14"/>
      <c r="DA682" s="14"/>
      <c r="DB682" s="14"/>
      <c r="DC682" s="14"/>
      <c r="DD682" s="14"/>
      <c r="DE682" s="14"/>
      <c r="DF682" s="14"/>
      <c r="DG682" s="14"/>
      <c r="DH682" s="14"/>
      <c r="DI682" s="14"/>
      <c r="DJ682" s="14"/>
      <c r="DK682" s="14"/>
      <c r="DL682" s="14"/>
      <c r="DM682" s="14"/>
      <c r="DN682" s="14"/>
      <c r="DO682" s="14"/>
      <c r="DP682" s="55">
        <v>0</v>
      </c>
      <c r="DQ682" s="66">
        <v>0</v>
      </c>
      <c r="DR682" s="16">
        <v>0</v>
      </c>
      <c r="DS682" s="43">
        <f>PRODUCT(Таблица1[[#This Row],[РЕЙТИНГ НТЛ]:[РЕГ НТЛ]])</f>
        <v>0</v>
      </c>
      <c r="DT682" s="74">
        <f>SUM(Таблица1[[#This Row],[РЕЙТИНГ DPT]:[РЕЙТИНГ НТЛ]])</f>
        <v>0</v>
      </c>
    </row>
    <row r="683" spans="1:124" x14ac:dyDescent="0.25">
      <c r="A683" s="13">
        <v>231</v>
      </c>
      <c r="B683" s="14" t="s">
        <v>303</v>
      </c>
      <c r="C683" s="14" t="s">
        <v>102</v>
      </c>
      <c r="D683" s="14" t="s">
        <v>132</v>
      </c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7">
        <v>9.4</v>
      </c>
      <c r="S683" s="17">
        <v>9.1999999999999993</v>
      </c>
      <c r="T683" s="17">
        <v>9.1999999999999993</v>
      </c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14"/>
      <c r="AS683" s="14"/>
      <c r="AT683" s="14"/>
      <c r="AU683" s="14"/>
      <c r="AV683" s="14"/>
      <c r="AW683" s="14"/>
      <c r="AX683" s="14"/>
      <c r="AY683" s="14"/>
      <c r="AZ683" s="14"/>
      <c r="BA683" s="14"/>
      <c r="BB683" s="14"/>
      <c r="BC683" s="14"/>
      <c r="BD683" s="14"/>
      <c r="BE683" s="14"/>
      <c r="BF683" s="14"/>
      <c r="BG683" s="14"/>
      <c r="BH683" s="14"/>
      <c r="BI683" s="14"/>
      <c r="BJ683" s="14"/>
      <c r="BK683" s="14"/>
      <c r="BL683" s="14"/>
      <c r="BM683" s="14"/>
      <c r="BN683" s="14"/>
      <c r="BO683" s="14"/>
      <c r="BP683" s="14"/>
      <c r="BQ683" s="14"/>
      <c r="BR683" s="14"/>
      <c r="BS683" s="14"/>
      <c r="BT683" s="14"/>
      <c r="BU683" s="14"/>
      <c r="BV683" s="14"/>
      <c r="BW683" s="14"/>
      <c r="BX683" s="14"/>
      <c r="BY683" s="14"/>
      <c r="BZ683" s="14"/>
      <c r="CA683" s="14"/>
      <c r="CB683" s="14"/>
      <c r="CC683" s="14"/>
      <c r="CD683" s="14"/>
      <c r="CE683" s="14"/>
      <c r="CF683" s="14"/>
      <c r="CG683" s="14"/>
      <c r="CH683" s="14"/>
      <c r="CI683" s="14"/>
      <c r="CJ683" s="14"/>
      <c r="CK683" s="14"/>
      <c r="CL683" s="14"/>
      <c r="CM683" s="14"/>
      <c r="CN683" s="14"/>
      <c r="CO683" s="14"/>
      <c r="CP683" s="14"/>
      <c r="CQ683" s="14"/>
      <c r="CR683" s="14"/>
      <c r="CS683" s="14"/>
      <c r="CT683" s="14"/>
      <c r="CU683" s="14"/>
      <c r="CV683" s="14"/>
      <c r="CW683" s="14"/>
      <c r="CX683" s="14"/>
      <c r="CY683" s="14"/>
      <c r="CZ683" s="14"/>
      <c r="DA683" s="14"/>
      <c r="DB683" s="14"/>
      <c r="DC683" s="14"/>
      <c r="DD683" s="14"/>
      <c r="DE683" s="14"/>
      <c r="DF683" s="14"/>
      <c r="DG683" s="14"/>
      <c r="DH683" s="14"/>
      <c r="DI683" s="14"/>
      <c r="DJ683" s="14"/>
      <c r="DK683" s="14"/>
      <c r="DL683" s="14"/>
      <c r="DM683" s="14"/>
      <c r="DN683" s="14"/>
      <c r="DO683" s="14"/>
      <c r="DP683" s="55">
        <v>0</v>
      </c>
      <c r="DQ683" s="66">
        <v>0</v>
      </c>
      <c r="DR683" s="16">
        <v>0</v>
      </c>
      <c r="DS683" s="43">
        <f>PRODUCT(Таблица1[[#This Row],[РЕЙТИНГ НТЛ]:[РЕГ НТЛ]])</f>
        <v>0</v>
      </c>
      <c r="DT683" s="74">
        <f>SUM(Таблица1[[#This Row],[РЕЙТИНГ DPT]:[РЕЙТИНГ НТЛ]])</f>
        <v>0</v>
      </c>
    </row>
    <row r="684" spans="1:124" x14ac:dyDescent="0.25">
      <c r="A684" s="29">
        <v>131</v>
      </c>
      <c r="B684" s="30" t="s">
        <v>394</v>
      </c>
      <c r="C684" s="14" t="s">
        <v>102</v>
      </c>
      <c r="D684" s="30" t="s">
        <v>132</v>
      </c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30"/>
      <c r="BQ684" s="30"/>
      <c r="BR684" s="30"/>
      <c r="BS684" s="30"/>
      <c r="BT684" s="30"/>
      <c r="BU684" s="30"/>
      <c r="BV684" s="30"/>
      <c r="BW684" s="30"/>
      <c r="BX684" s="30"/>
      <c r="BY684" s="30"/>
      <c r="BZ684" s="30"/>
      <c r="CA684" s="30"/>
      <c r="CB684" s="30"/>
      <c r="CC684" s="30"/>
      <c r="CD684" s="30"/>
      <c r="CE684" s="30"/>
      <c r="CF684" s="30"/>
      <c r="CG684" s="37">
        <v>9</v>
      </c>
      <c r="CH684" s="37">
        <v>8.6</v>
      </c>
      <c r="CI684" s="37">
        <v>9</v>
      </c>
      <c r="CJ684" s="37">
        <v>8.6</v>
      </c>
      <c r="CK684" s="30"/>
      <c r="CL684" s="30"/>
      <c r="CM684" s="30"/>
      <c r="CN684" s="30"/>
      <c r="CO684" s="30"/>
      <c r="CP684" s="30"/>
      <c r="CQ684" s="30"/>
      <c r="CR684" s="30"/>
      <c r="CS684" s="30"/>
      <c r="CT684" s="30"/>
      <c r="CU684" s="30"/>
      <c r="CV684" s="30"/>
      <c r="CW684" s="30"/>
      <c r="CX684" s="30"/>
      <c r="CY684" s="30"/>
      <c r="CZ684" s="30"/>
      <c r="DA684" s="30"/>
      <c r="DB684" s="30"/>
      <c r="DC684" s="30"/>
      <c r="DD684" s="30"/>
      <c r="DE684" s="30"/>
      <c r="DF684" s="30"/>
      <c r="DG684" s="30"/>
      <c r="DH684" s="30"/>
      <c r="DI684" s="30"/>
      <c r="DJ684" s="30"/>
      <c r="DK684" s="30"/>
      <c r="DL684" s="30"/>
      <c r="DM684" s="30"/>
      <c r="DN684" s="30"/>
      <c r="DO684" s="30"/>
      <c r="DP684" s="55">
        <v>0</v>
      </c>
      <c r="DQ684" s="66">
        <v>0</v>
      </c>
      <c r="DR684" s="31">
        <v>1</v>
      </c>
      <c r="DS684" s="73">
        <f>PRODUCT(Таблица1[[#This Row],[РЕЙТИНГ НТЛ]:[РЕГ НТЛ]])</f>
        <v>0</v>
      </c>
      <c r="DT684" s="74">
        <f>SUM(Таблица1[[#This Row],[РЕЙТИНГ DPT]:[РЕЙТИНГ НТЛ]])</f>
        <v>0</v>
      </c>
    </row>
    <row r="685" spans="1:124" x14ac:dyDescent="0.25">
      <c r="A685" s="13">
        <v>29</v>
      </c>
      <c r="B685" s="14" t="s">
        <v>275</v>
      </c>
      <c r="C685" s="14" t="s">
        <v>102</v>
      </c>
      <c r="D685" s="14" t="s">
        <v>163</v>
      </c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7">
        <v>9.1999999999999993</v>
      </c>
      <c r="S685" s="17">
        <v>9.4</v>
      </c>
      <c r="T685" s="17">
        <v>9</v>
      </c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  <c r="AT685" s="14"/>
      <c r="AU685" s="14"/>
      <c r="AV685" s="14"/>
      <c r="AW685" s="14"/>
      <c r="AX685" s="14"/>
      <c r="AY685" s="14"/>
      <c r="AZ685" s="14"/>
      <c r="BA685" s="14"/>
      <c r="BB685" s="14"/>
      <c r="BC685" s="14"/>
      <c r="BD685" s="14"/>
      <c r="BE685" s="14"/>
      <c r="BF685" s="14"/>
      <c r="BG685" s="14"/>
      <c r="BH685" s="14"/>
      <c r="BI685" s="14"/>
      <c r="BJ685" s="14"/>
      <c r="BK685" s="14"/>
      <c r="BL685" s="14"/>
      <c r="BM685" s="14"/>
      <c r="BN685" s="14"/>
      <c r="BO685" s="14"/>
      <c r="BP685" s="14"/>
      <c r="BQ685" s="14"/>
      <c r="BR685" s="14"/>
      <c r="BS685" s="14"/>
      <c r="BT685" s="14"/>
      <c r="BU685" s="14"/>
      <c r="BV685" s="14"/>
      <c r="BW685" s="14"/>
      <c r="BX685" s="14"/>
      <c r="BY685" s="14"/>
      <c r="BZ685" s="14"/>
      <c r="CA685" s="14"/>
      <c r="CB685" s="14"/>
      <c r="CC685" s="14"/>
      <c r="CD685" s="14"/>
      <c r="CE685" s="14"/>
      <c r="CF685" s="14"/>
      <c r="CG685" s="14"/>
      <c r="CH685" s="14"/>
      <c r="CI685" s="14"/>
      <c r="CJ685" s="14"/>
      <c r="CK685" s="14"/>
      <c r="CL685" s="14"/>
      <c r="CM685" s="14"/>
      <c r="CN685" s="14"/>
      <c r="CO685" s="14"/>
      <c r="CP685" s="14"/>
      <c r="CQ685" s="14"/>
      <c r="CR685" s="14"/>
      <c r="CS685" s="14"/>
      <c r="CT685" s="14"/>
      <c r="CU685" s="14"/>
      <c r="CV685" s="14"/>
      <c r="CW685" s="14"/>
      <c r="CX685" s="14"/>
      <c r="CY685" s="14"/>
      <c r="CZ685" s="14"/>
      <c r="DA685" s="14"/>
      <c r="DB685" s="14"/>
      <c r="DC685" s="14"/>
      <c r="DD685" s="14"/>
      <c r="DE685" s="14"/>
      <c r="DF685" s="14"/>
      <c r="DG685" s="14"/>
      <c r="DH685" s="14"/>
      <c r="DI685" s="14"/>
      <c r="DJ685" s="14"/>
      <c r="DK685" s="14"/>
      <c r="DL685" s="14"/>
      <c r="DM685" s="14"/>
      <c r="DN685" s="14"/>
      <c r="DO685" s="14"/>
      <c r="DP685" s="55">
        <v>0</v>
      </c>
      <c r="DQ685" s="66">
        <v>0</v>
      </c>
      <c r="DR685" s="16">
        <v>0</v>
      </c>
      <c r="DS685" s="43">
        <f>PRODUCT(Таблица1[[#This Row],[РЕЙТИНГ НТЛ]:[РЕГ НТЛ]])</f>
        <v>0</v>
      </c>
      <c r="DT685" s="74">
        <f>SUM(Таблица1[[#This Row],[РЕЙТИНГ DPT]:[РЕЙТИНГ НТЛ]])</f>
        <v>0</v>
      </c>
    </row>
    <row r="686" spans="1:124" x14ac:dyDescent="0.25">
      <c r="A686" s="13">
        <v>235</v>
      </c>
      <c r="B686" s="14" t="s">
        <v>306</v>
      </c>
      <c r="C686" s="14" t="s">
        <v>102</v>
      </c>
      <c r="D686" s="14" t="s">
        <v>163</v>
      </c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7">
        <v>8.6</v>
      </c>
      <c r="S686" s="17">
        <v>8.1999999999999993</v>
      </c>
      <c r="T686" s="17">
        <v>8.4</v>
      </c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  <c r="AS686" s="14"/>
      <c r="AT686" s="14"/>
      <c r="AU686" s="14"/>
      <c r="AV686" s="14"/>
      <c r="AW686" s="14"/>
      <c r="AX686" s="14"/>
      <c r="AY686" s="14"/>
      <c r="AZ686" s="14"/>
      <c r="BA686" s="14"/>
      <c r="BB686" s="14"/>
      <c r="BC686" s="14"/>
      <c r="BD686" s="14"/>
      <c r="BE686" s="14"/>
      <c r="BF686" s="14"/>
      <c r="BG686" s="14"/>
      <c r="BH686" s="14"/>
      <c r="BI686" s="14"/>
      <c r="BJ686" s="14"/>
      <c r="BK686" s="14"/>
      <c r="BL686" s="14"/>
      <c r="BM686" s="14"/>
      <c r="BN686" s="14"/>
      <c r="BO686" s="14"/>
      <c r="BP686" s="14"/>
      <c r="BQ686" s="14"/>
      <c r="BR686" s="14"/>
      <c r="BS686" s="14"/>
      <c r="BT686" s="14"/>
      <c r="BU686" s="14"/>
      <c r="BV686" s="14"/>
      <c r="BW686" s="14"/>
      <c r="BX686" s="14"/>
      <c r="BY686" s="14"/>
      <c r="BZ686" s="14"/>
      <c r="CA686" s="14"/>
      <c r="CB686" s="14"/>
      <c r="CC686" s="14"/>
      <c r="CD686" s="14"/>
      <c r="CE686" s="14"/>
      <c r="CF686" s="14"/>
      <c r="CG686" s="14"/>
      <c r="CH686" s="14"/>
      <c r="CI686" s="14"/>
      <c r="CJ686" s="14"/>
      <c r="CK686" s="14"/>
      <c r="CL686" s="14"/>
      <c r="CM686" s="14"/>
      <c r="CN686" s="14"/>
      <c r="CO686" s="14"/>
      <c r="CP686" s="14"/>
      <c r="CQ686" s="14"/>
      <c r="CR686" s="14"/>
      <c r="CS686" s="14"/>
      <c r="CT686" s="14"/>
      <c r="CU686" s="14"/>
      <c r="CV686" s="14"/>
      <c r="CW686" s="14"/>
      <c r="CX686" s="14"/>
      <c r="CY686" s="14"/>
      <c r="CZ686" s="14"/>
      <c r="DA686" s="14"/>
      <c r="DB686" s="14"/>
      <c r="DC686" s="14"/>
      <c r="DD686" s="14"/>
      <c r="DE686" s="14"/>
      <c r="DF686" s="14"/>
      <c r="DG686" s="14"/>
      <c r="DH686" s="14"/>
      <c r="DI686" s="14"/>
      <c r="DJ686" s="14"/>
      <c r="DK686" s="14"/>
      <c r="DL686" s="14"/>
      <c r="DM686" s="14"/>
      <c r="DN686" s="14"/>
      <c r="DO686" s="14"/>
      <c r="DP686" s="55">
        <v>0</v>
      </c>
      <c r="DQ686" s="66">
        <v>0</v>
      </c>
      <c r="DR686" s="16">
        <v>0</v>
      </c>
      <c r="DS686" s="43">
        <f>PRODUCT(Таблица1[[#This Row],[РЕЙТИНГ НТЛ]:[РЕГ НТЛ]])</f>
        <v>0</v>
      </c>
      <c r="DT686" s="74">
        <f>SUM(Таблица1[[#This Row],[РЕЙТИНГ DPT]:[РЕЙТИНГ НТЛ]])</f>
        <v>0</v>
      </c>
    </row>
    <row r="687" spans="1:124" x14ac:dyDescent="0.25">
      <c r="A687" s="29">
        <v>151</v>
      </c>
      <c r="B687" s="30" t="s">
        <v>405</v>
      </c>
      <c r="C687" s="14" t="s">
        <v>102</v>
      </c>
      <c r="D687" s="30" t="s">
        <v>132</v>
      </c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30"/>
      <c r="BQ687" s="30"/>
      <c r="BR687" s="30"/>
      <c r="BS687" s="30"/>
      <c r="BT687" s="30"/>
      <c r="BU687" s="30"/>
      <c r="BV687" s="30"/>
      <c r="BW687" s="30"/>
      <c r="BX687" s="30"/>
      <c r="BY687" s="30"/>
      <c r="BZ687" s="30"/>
      <c r="CA687" s="30"/>
      <c r="CB687" s="30"/>
      <c r="CC687" s="30"/>
      <c r="CD687" s="30"/>
      <c r="CE687" s="30"/>
      <c r="CF687" s="30"/>
      <c r="CG687" s="30"/>
      <c r="CH687" s="30"/>
      <c r="CI687" s="30"/>
      <c r="CJ687" s="30"/>
      <c r="CK687" s="30"/>
      <c r="CL687" s="30"/>
      <c r="CM687" s="30"/>
      <c r="CN687" s="37">
        <v>8.8000000000000007</v>
      </c>
      <c r="CO687" s="37">
        <v>9</v>
      </c>
      <c r="CP687" s="37">
        <v>9.4</v>
      </c>
      <c r="CQ687" s="30"/>
      <c r="CR687" s="30"/>
      <c r="CS687" s="30"/>
      <c r="CT687" s="30"/>
      <c r="CU687" s="30"/>
      <c r="CV687" s="30"/>
      <c r="CW687" s="30"/>
      <c r="CX687" s="30"/>
      <c r="CY687" s="30"/>
      <c r="CZ687" s="30"/>
      <c r="DA687" s="30"/>
      <c r="DB687" s="30"/>
      <c r="DC687" s="30"/>
      <c r="DD687" s="30"/>
      <c r="DE687" s="30"/>
      <c r="DF687" s="30"/>
      <c r="DG687" s="30"/>
      <c r="DH687" s="30"/>
      <c r="DI687" s="30"/>
      <c r="DJ687" s="30"/>
      <c r="DK687" s="30"/>
      <c r="DL687" s="30"/>
      <c r="DM687" s="30"/>
      <c r="DN687" s="30"/>
      <c r="DO687" s="30"/>
      <c r="DP687" s="55">
        <v>0</v>
      </c>
      <c r="DQ687" s="66">
        <v>0</v>
      </c>
      <c r="DR687" s="31">
        <v>1</v>
      </c>
      <c r="DS687" s="73">
        <f>PRODUCT(Таблица1[[#This Row],[РЕЙТИНГ НТЛ]:[РЕГ НТЛ]])</f>
        <v>0</v>
      </c>
      <c r="DT687" s="74">
        <f>SUM(Таблица1[[#This Row],[РЕЙТИНГ DPT]:[РЕЙТИНГ НТЛ]])</f>
        <v>0</v>
      </c>
    </row>
    <row r="688" spans="1:124" x14ac:dyDescent="0.25">
      <c r="A688" s="21">
        <v>30</v>
      </c>
      <c r="B688" s="18" t="s">
        <v>276</v>
      </c>
      <c r="C688" s="14" t="s">
        <v>102</v>
      </c>
      <c r="D688" s="18" t="s">
        <v>163</v>
      </c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26">
        <v>9</v>
      </c>
      <c r="S688" s="26">
        <v>9.4</v>
      </c>
      <c r="T688" s="26">
        <v>9.1999999999999993</v>
      </c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  <c r="AG688" s="18"/>
      <c r="AH688" s="18"/>
      <c r="AI688" s="18"/>
      <c r="AJ688" s="18"/>
      <c r="AK688" s="18"/>
      <c r="AL688" s="18"/>
      <c r="AM688" s="18"/>
      <c r="AN688" s="18"/>
      <c r="AO688" s="18"/>
      <c r="AP688" s="18"/>
      <c r="AQ688" s="18"/>
      <c r="AR688" s="18"/>
      <c r="AS688" s="18"/>
      <c r="AT688" s="18"/>
      <c r="AU688" s="18"/>
      <c r="AV688" s="18"/>
      <c r="AW688" s="18"/>
      <c r="AX688" s="18"/>
      <c r="AY688" s="18"/>
      <c r="AZ688" s="18"/>
      <c r="BA688" s="18"/>
      <c r="BB688" s="18"/>
      <c r="BC688" s="18"/>
      <c r="BD688" s="18"/>
      <c r="BE688" s="18"/>
      <c r="BF688" s="18"/>
      <c r="BG688" s="18"/>
      <c r="BH688" s="18"/>
      <c r="BI688" s="18"/>
      <c r="BJ688" s="18"/>
      <c r="BK688" s="18"/>
      <c r="BL688" s="18"/>
      <c r="BM688" s="18"/>
      <c r="BN688" s="18"/>
      <c r="BO688" s="18"/>
      <c r="BP688" s="18"/>
      <c r="BQ688" s="18"/>
      <c r="BR688" s="18"/>
      <c r="BS688" s="18"/>
      <c r="BT688" s="18"/>
      <c r="BU688" s="18"/>
      <c r="BV688" s="18"/>
      <c r="BW688" s="18"/>
      <c r="BX688" s="18"/>
      <c r="BY688" s="18"/>
      <c r="BZ688" s="18"/>
      <c r="CA688" s="18"/>
      <c r="CB688" s="18"/>
      <c r="CC688" s="18"/>
      <c r="CD688" s="18"/>
      <c r="CE688" s="18"/>
      <c r="CF688" s="18"/>
      <c r="CG688" s="18"/>
      <c r="CH688" s="18"/>
      <c r="CI688" s="18"/>
      <c r="CJ688" s="18"/>
      <c r="CK688" s="18"/>
      <c r="CL688" s="18"/>
      <c r="CM688" s="18"/>
      <c r="CN688" s="18"/>
      <c r="CO688" s="18"/>
      <c r="CP688" s="18"/>
      <c r="CQ688" s="18"/>
      <c r="CR688" s="18"/>
      <c r="CS688" s="18"/>
      <c r="CT688" s="18"/>
      <c r="CU688" s="18"/>
      <c r="CV688" s="18"/>
      <c r="CW688" s="18"/>
      <c r="CX688" s="18"/>
      <c r="CY688" s="18"/>
      <c r="CZ688" s="18"/>
      <c r="DA688" s="18"/>
      <c r="DB688" s="18"/>
      <c r="DC688" s="18"/>
      <c r="DD688" s="18"/>
      <c r="DE688" s="18"/>
      <c r="DF688" s="18"/>
      <c r="DG688" s="18"/>
      <c r="DH688" s="18"/>
      <c r="DI688" s="18"/>
      <c r="DJ688" s="18"/>
      <c r="DK688" s="18"/>
      <c r="DL688" s="18"/>
      <c r="DM688" s="18"/>
      <c r="DN688" s="18"/>
      <c r="DO688" s="18"/>
      <c r="DP688" s="55">
        <v>0</v>
      </c>
      <c r="DQ688" s="66">
        <v>0</v>
      </c>
      <c r="DR688" s="16">
        <v>0</v>
      </c>
      <c r="DS688" s="44">
        <f>PRODUCT(Таблица1[[#This Row],[РЕЙТИНГ НТЛ]:[РЕГ НТЛ]])</f>
        <v>0</v>
      </c>
      <c r="DT688" s="74">
        <f>SUM(Таблица1[[#This Row],[РЕЙТИНГ DPT]:[РЕЙТИНГ НТЛ]])</f>
        <v>0</v>
      </c>
    </row>
    <row r="689" spans="1:124" x14ac:dyDescent="0.25">
      <c r="A689" s="13">
        <v>94</v>
      </c>
      <c r="B689" s="14" t="s">
        <v>354</v>
      </c>
      <c r="C689" s="14" t="s">
        <v>102</v>
      </c>
      <c r="D689" s="14" t="s">
        <v>132</v>
      </c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  <c r="AR689" s="14"/>
      <c r="AS689" s="14"/>
      <c r="AT689" s="14"/>
      <c r="AU689" s="14"/>
      <c r="AV689" s="14"/>
      <c r="AW689" s="14"/>
      <c r="AX689" s="14"/>
      <c r="AY689" s="14"/>
      <c r="AZ689" s="14"/>
      <c r="BA689" s="17">
        <v>9.4</v>
      </c>
      <c r="BB689" s="17">
        <v>9</v>
      </c>
      <c r="BC689" s="17">
        <v>9.1999999999999993</v>
      </c>
      <c r="BD689" s="14"/>
      <c r="BE689" s="14"/>
      <c r="BF689" s="14"/>
      <c r="BG689" s="14"/>
      <c r="BH689" s="14"/>
      <c r="BI689" s="14"/>
      <c r="BJ689" s="14"/>
      <c r="BK689" s="14"/>
      <c r="BL689" s="14"/>
      <c r="BM689" s="14"/>
      <c r="BN689" s="14"/>
      <c r="BO689" s="14"/>
      <c r="BP689" s="14"/>
      <c r="BQ689" s="14"/>
      <c r="BR689" s="14"/>
      <c r="BS689" s="14"/>
      <c r="BT689" s="14"/>
      <c r="BU689" s="14"/>
      <c r="BV689" s="14"/>
      <c r="BW689" s="14"/>
      <c r="BX689" s="14"/>
      <c r="BY689" s="14"/>
      <c r="BZ689" s="14"/>
      <c r="CA689" s="14"/>
      <c r="CB689" s="14"/>
      <c r="CC689" s="14"/>
      <c r="CD689" s="14"/>
      <c r="CE689" s="14"/>
      <c r="CF689" s="14"/>
      <c r="CG689" s="14"/>
      <c r="CH689" s="14"/>
      <c r="CI689" s="14"/>
      <c r="CJ689" s="14"/>
      <c r="CK689" s="14"/>
      <c r="CL689" s="14"/>
      <c r="CM689" s="14"/>
      <c r="CN689" s="14"/>
      <c r="CO689" s="14"/>
      <c r="CP689" s="14"/>
      <c r="CQ689" s="14"/>
      <c r="CR689" s="14"/>
      <c r="CS689" s="14"/>
      <c r="CT689" s="14"/>
      <c r="CU689" s="14"/>
      <c r="CV689" s="14"/>
      <c r="CW689" s="14"/>
      <c r="CX689" s="14"/>
      <c r="CY689" s="14"/>
      <c r="CZ689" s="14"/>
      <c r="DA689" s="14"/>
      <c r="DB689" s="14"/>
      <c r="DC689" s="14"/>
      <c r="DD689" s="14"/>
      <c r="DE689" s="14"/>
      <c r="DF689" s="14"/>
      <c r="DG689" s="14"/>
      <c r="DH689" s="14"/>
      <c r="DI689" s="14"/>
      <c r="DJ689" s="14"/>
      <c r="DK689" s="14"/>
      <c r="DL689" s="14"/>
      <c r="DM689" s="14"/>
      <c r="DN689" s="14"/>
      <c r="DO689" s="14"/>
      <c r="DP689" s="55">
        <v>0</v>
      </c>
      <c r="DQ689" s="66">
        <v>0</v>
      </c>
      <c r="DR689" s="16">
        <v>0</v>
      </c>
      <c r="DS689" s="43">
        <f>PRODUCT(Таблица1[[#This Row],[РЕЙТИНГ НТЛ]:[РЕГ НТЛ]])</f>
        <v>0</v>
      </c>
      <c r="DT689" s="74">
        <f>SUM(Таблица1[[#This Row],[РЕЙТИНГ DPT]:[РЕЙТИНГ НТЛ]])</f>
        <v>0</v>
      </c>
    </row>
    <row r="690" spans="1:124" x14ac:dyDescent="0.25">
      <c r="A690" s="13">
        <v>107</v>
      </c>
      <c r="B690" s="14" t="s">
        <v>328</v>
      </c>
      <c r="C690" s="14" t="s">
        <v>102</v>
      </c>
      <c r="D690" s="14" t="s">
        <v>132</v>
      </c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  <c r="AT690" s="17">
        <v>9.4</v>
      </c>
      <c r="AU690" s="17">
        <v>9.1999999999999993</v>
      </c>
      <c r="AV690" s="17">
        <v>9.4</v>
      </c>
      <c r="AW690" s="17">
        <v>9.4</v>
      </c>
      <c r="AX690" s="14"/>
      <c r="AY690" s="14"/>
      <c r="AZ690" s="14"/>
      <c r="BA690" s="14"/>
      <c r="BB690" s="14"/>
      <c r="BC690" s="14"/>
      <c r="BD690" s="14"/>
      <c r="BE690" s="14"/>
      <c r="BF690" s="14"/>
      <c r="BG690" s="14"/>
      <c r="BH690" s="14"/>
      <c r="BI690" s="14"/>
      <c r="BJ690" s="14"/>
      <c r="BK690" s="14"/>
      <c r="BL690" s="14"/>
      <c r="BM690" s="14"/>
      <c r="BN690" s="14"/>
      <c r="BO690" s="14"/>
      <c r="BP690" s="14"/>
      <c r="BQ690" s="14"/>
      <c r="BR690" s="14"/>
      <c r="BS690" s="14"/>
      <c r="BT690" s="14"/>
      <c r="BU690" s="14"/>
      <c r="BV690" s="14"/>
      <c r="BW690" s="14"/>
      <c r="BX690" s="14"/>
      <c r="BY690" s="14"/>
      <c r="BZ690" s="14"/>
      <c r="CA690" s="14"/>
      <c r="CB690" s="14"/>
      <c r="CC690" s="14"/>
      <c r="CD690" s="14"/>
      <c r="CE690" s="14"/>
      <c r="CF690" s="14"/>
      <c r="CG690" s="14"/>
      <c r="CH690" s="14"/>
      <c r="CI690" s="14"/>
      <c r="CJ690" s="14"/>
      <c r="CK690" s="14"/>
      <c r="CL690" s="14"/>
      <c r="CM690" s="14"/>
      <c r="CN690" s="14"/>
      <c r="CO690" s="14"/>
      <c r="CP690" s="14"/>
      <c r="CQ690" s="14"/>
      <c r="CR690" s="14"/>
      <c r="CS690" s="14"/>
      <c r="CT690" s="14"/>
      <c r="CU690" s="14"/>
      <c r="CV690" s="14"/>
      <c r="CW690" s="14"/>
      <c r="CX690" s="14"/>
      <c r="CY690" s="14"/>
      <c r="CZ690" s="14"/>
      <c r="DA690" s="14"/>
      <c r="DB690" s="14"/>
      <c r="DC690" s="14"/>
      <c r="DD690" s="14"/>
      <c r="DE690" s="14"/>
      <c r="DF690" s="14"/>
      <c r="DG690" s="14"/>
      <c r="DH690" s="14"/>
      <c r="DI690" s="14"/>
      <c r="DJ690" s="14"/>
      <c r="DK690" s="14"/>
      <c r="DL690" s="14"/>
      <c r="DM690" s="14"/>
      <c r="DN690" s="14"/>
      <c r="DO690" s="14"/>
      <c r="DP690" s="55">
        <v>0</v>
      </c>
      <c r="DQ690" s="66">
        <v>0</v>
      </c>
      <c r="DR690" s="16">
        <v>1</v>
      </c>
      <c r="DS690" s="43">
        <f>PRODUCT(Таблица1[[#This Row],[РЕЙТИНГ НТЛ]:[РЕГ НТЛ]])</f>
        <v>0</v>
      </c>
      <c r="DT690" s="74">
        <f>SUM(Таблица1[[#This Row],[РЕЙТИНГ DPT]:[РЕЙТИНГ НТЛ]])</f>
        <v>0</v>
      </c>
    </row>
    <row r="691" spans="1:124" x14ac:dyDescent="0.25">
      <c r="A691" s="21">
        <v>13</v>
      </c>
      <c r="B691" s="18" t="s">
        <v>237</v>
      </c>
      <c r="C691" s="14" t="s">
        <v>102</v>
      </c>
      <c r="D691" s="18" t="s">
        <v>132</v>
      </c>
      <c r="E691" s="18"/>
      <c r="F691" s="18"/>
      <c r="G691" s="18"/>
      <c r="H691" s="18"/>
      <c r="I691" s="18"/>
      <c r="J691" s="18"/>
      <c r="K691" s="26">
        <v>9</v>
      </c>
      <c r="L691" s="26">
        <v>9.1999999999999993</v>
      </c>
      <c r="M691" s="26">
        <v>9.4</v>
      </c>
      <c r="N691" s="26">
        <v>8.4</v>
      </c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  <c r="AF691" s="18"/>
      <c r="AG691" s="18"/>
      <c r="AH691" s="18"/>
      <c r="AI691" s="18"/>
      <c r="AJ691" s="18"/>
      <c r="AK691" s="18"/>
      <c r="AL691" s="18"/>
      <c r="AM691" s="18"/>
      <c r="AN691" s="18"/>
      <c r="AO691" s="18"/>
      <c r="AP691" s="18"/>
      <c r="AQ691" s="18"/>
      <c r="AR691" s="18"/>
      <c r="AS691" s="18"/>
      <c r="AT691" s="18"/>
      <c r="AU691" s="18"/>
      <c r="AV691" s="18"/>
      <c r="AW691" s="18"/>
      <c r="AX691" s="18"/>
      <c r="AY691" s="18"/>
      <c r="AZ691" s="18"/>
      <c r="BA691" s="18"/>
      <c r="BB691" s="18"/>
      <c r="BC691" s="18"/>
      <c r="BD691" s="18"/>
      <c r="BE691" s="18"/>
      <c r="BF691" s="18"/>
      <c r="BG691" s="18"/>
      <c r="BH691" s="18"/>
      <c r="BI691" s="18"/>
      <c r="BJ691" s="18"/>
      <c r="BK691" s="18"/>
      <c r="BL691" s="18"/>
      <c r="BM691" s="18"/>
      <c r="BN691" s="18"/>
      <c r="BO691" s="18"/>
      <c r="BP691" s="18"/>
      <c r="BQ691" s="18"/>
      <c r="BR691" s="18"/>
      <c r="BS691" s="18"/>
      <c r="BT691" s="18"/>
      <c r="BU691" s="18"/>
      <c r="BV691" s="18"/>
      <c r="BW691" s="18"/>
      <c r="BX691" s="18"/>
      <c r="BY691" s="18"/>
      <c r="BZ691" s="18"/>
      <c r="CA691" s="18"/>
      <c r="CB691" s="18"/>
      <c r="CC691" s="18"/>
      <c r="CD691" s="18"/>
      <c r="CE691" s="18"/>
      <c r="CF691" s="18"/>
      <c r="CG691" s="18"/>
      <c r="CH691" s="18"/>
      <c r="CI691" s="18"/>
      <c r="CJ691" s="18"/>
      <c r="CK691" s="18"/>
      <c r="CL691" s="18"/>
      <c r="CM691" s="18"/>
      <c r="CN691" s="18"/>
      <c r="CO691" s="18"/>
      <c r="CP691" s="18"/>
      <c r="CQ691" s="18"/>
      <c r="CR691" s="18"/>
      <c r="CS691" s="18"/>
      <c r="CT691" s="18"/>
      <c r="CU691" s="18"/>
      <c r="CV691" s="18"/>
      <c r="CW691" s="18"/>
      <c r="CX691" s="18"/>
      <c r="CY691" s="18"/>
      <c r="CZ691" s="18"/>
      <c r="DA691" s="18"/>
      <c r="DB691" s="18"/>
      <c r="DC691" s="18"/>
      <c r="DD691" s="18"/>
      <c r="DE691" s="18"/>
      <c r="DF691" s="18"/>
      <c r="DG691" s="18"/>
      <c r="DH691" s="18"/>
      <c r="DI691" s="18"/>
      <c r="DJ691" s="18"/>
      <c r="DK691" s="18"/>
      <c r="DL691" s="18"/>
      <c r="DM691" s="18"/>
      <c r="DN691" s="18"/>
      <c r="DO691" s="18"/>
      <c r="DP691" s="55">
        <v>0</v>
      </c>
      <c r="DQ691" s="66">
        <v>0</v>
      </c>
      <c r="DR691" s="16">
        <v>1</v>
      </c>
      <c r="DS691" s="44">
        <f>PRODUCT(Таблица1[[#This Row],[РЕЙТИНГ НТЛ]:[РЕГ НТЛ]])</f>
        <v>0</v>
      </c>
      <c r="DT691" s="74">
        <f>SUM(Таблица1[[#This Row],[РЕЙТИНГ DPT]:[РЕЙТИНГ НТЛ]])</f>
        <v>0</v>
      </c>
    </row>
    <row r="692" spans="1:124" x14ac:dyDescent="0.25">
      <c r="A692" s="13">
        <v>13</v>
      </c>
      <c r="B692" s="14" t="s">
        <v>237</v>
      </c>
      <c r="C692" s="14" t="s">
        <v>102</v>
      </c>
      <c r="D692" s="14" t="s">
        <v>132</v>
      </c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7">
        <v>9.6</v>
      </c>
      <c r="S692" s="17">
        <v>9.1999999999999993</v>
      </c>
      <c r="T692" s="17">
        <v>9.4</v>
      </c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14"/>
      <c r="AS692" s="14"/>
      <c r="AT692" s="14"/>
      <c r="AU692" s="14"/>
      <c r="AV692" s="14"/>
      <c r="AW692" s="14"/>
      <c r="AX692" s="14"/>
      <c r="AY692" s="14"/>
      <c r="AZ692" s="14"/>
      <c r="BA692" s="14"/>
      <c r="BB692" s="14"/>
      <c r="BC692" s="14"/>
      <c r="BD692" s="14"/>
      <c r="BE692" s="14"/>
      <c r="BF692" s="14"/>
      <c r="BG692" s="14"/>
      <c r="BH692" s="14"/>
      <c r="BI692" s="14"/>
      <c r="BJ692" s="14"/>
      <c r="BK692" s="14"/>
      <c r="BL692" s="14"/>
      <c r="BM692" s="14"/>
      <c r="BN692" s="14"/>
      <c r="BO692" s="14"/>
      <c r="BP692" s="14"/>
      <c r="BQ692" s="14"/>
      <c r="BR692" s="14"/>
      <c r="BS692" s="14"/>
      <c r="BT692" s="14"/>
      <c r="BU692" s="14"/>
      <c r="BV692" s="14"/>
      <c r="BW692" s="14"/>
      <c r="BX692" s="14"/>
      <c r="BY692" s="14"/>
      <c r="BZ692" s="14"/>
      <c r="CA692" s="14"/>
      <c r="CB692" s="14"/>
      <c r="CC692" s="14"/>
      <c r="CD692" s="14"/>
      <c r="CE692" s="14"/>
      <c r="CF692" s="14"/>
      <c r="CG692" s="14"/>
      <c r="CH692" s="14"/>
      <c r="CI692" s="14"/>
      <c r="CJ692" s="14"/>
      <c r="CK692" s="14"/>
      <c r="CL692" s="14"/>
      <c r="CM692" s="14"/>
      <c r="CN692" s="14"/>
      <c r="CO692" s="14"/>
      <c r="CP692" s="14"/>
      <c r="CQ692" s="14"/>
      <c r="CR692" s="14"/>
      <c r="CS692" s="14"/>
      <c r="CT692" s="14"/>
      <c r="CU692" s="14"/>
      <c r="CV692" s="14"/>
      <c r="CW692" s="14"/>
      <c r="CX692" s="14"/>
      <c r="CY692" s="14"/>
      <c r="CZ692" s="14"/>
      <c r="DA692" s="14"/>
      <c r="DB692" s="14"/>
      <c r="DC692" s="14"/>
      <c r="DD692" s="14"/>
      <c r="DE692" s="14"/>
      <c r="DF692" s="14"/>
      <c r="DG692" s="14"/>
      <c r="DH692" s="14"/>
      <c r="DI692" s="14"/>
      <c r="DJ692" s="14"/>
      <c r="DK692" s="14"/>
      <c r="DL692" s="14"/>
      <c r="DM692" s="14"/>
      <c r="DN692" s="14"/>
      <c r="DO692" s="14"/>
      <c r="DP692" s="55">
        <v>0</v>
      </c>
      <c r="DQ692" s="66">
        <v>0</v>
      </c>
      <c r="DR692" s="16">
        <v>1</v>
      </c>
      <c r="DS692" s="43">
        <f>PRODUCT(Таблица1[[#This Row],[РЕЙТИНГ НТЛ]:[РЕГ НТЛ]])</f>
        <v>0</v>
      </c>
      <c r="DT692" s="74">
        <f>SUM(Таблица1[[#This Row],[РЕЙТИНГ DPT]:[РЕЙТИНГ НТЛ]])</f>
        <v>0</v>
      </c>
    </row>
    <row r="693" spans="1:124" x14ac:dyDescent="0.25">
      <c r="A693" s="13">
        <v>236</v>
      </c>
      <c r="B693" s="14" t="s">
        <v>307</v>
      </c>
      <c r="C693" s="14" t="s">
        <v>102</v>
      </c>
      <c r="D693" s="14" t="s">
        <v>132</v>
      </c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7">
        <v>8.8000000000000007</v>
      </c>
      <c r="S693" s="17">
        <v>8.4</v>
      </c>
      <c r="T693" s="17">
        <v>9</v>
      </c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  <c r="AQ693" s="14"/>
      <c r="AR693" s="14"/>
      <c r="AS693" s="14"/>
      <c r="AT693" s="14"/>
      <c r="AU693" s="14"/>
      <c r="AV693" s="14"/>
      <c r="AW693" s="14"/>
      <c r="AX693" s="14"/>
      <c r="AY693" s="14"/>
      <c r="AZ693" s="14"/>
      <c r="BA693" s="14"/>
      <c r="BB693" s="14"/>
      <c r="BC693" s="14"/>
      <c r="BD693" s="14"/>
      <c r="BE693" s="14"/>
      <c r="BF693" s="14"/>
      <c r="BG693" s="14"/>
      <c r="BH693" s="14"/>
      <c r="BI693" s="14"/>
      <c r="BJ693" s="14"/>
      <c r="BK693" s="14"/>
      <c r="BL693" s="14"/>
      <c r="BM693" s="14"/>
      <c r="BN693" s="14"/>
      <c r="BO693" s="14"/>
      <c r="BP693" s="14"/>
      <c r="BQ693" s="14"/>
      <c r="BR693" s="14"/>
      <c r="BS693" s="14"/>
      <c r="BT693" s="14"/>
      <c r="BU693" s="14"/>
      <c r="BV693" s="14"/>
      <c r="BW693" s="14"/>
      <c r="BX693" s="14"/>
      <c r="BY693" s="14"/>
      <c r="BZ693" s="14"/>
      <c r="CA693" s="14"/>
      <c r="CB693" s="14"/>
      <c r="CC693" s="14"/>
      <c r="CD693" s="14"/>
      <c r="CE693" s="14"/>
      <c r="CF693" s="14"/>
      <c r="CG693" s="14"/>
      <c r="CH693" s="14"/>
      <c r="CI693" s="14"/>
      <c r="CJ693" s="14"/>
      <c r="CK693" s="14"/>
      <c r="CL693" s="14"/>
      <c r="CM693" s="14"/>
      <c r="CN693" s="14"/>
      <c r="CO693" s="14"/>
      <c r="CP693" s="14"/>
      <c r="CQ693" s="14"/>
      <c r="CR693" s="14"/>
      <c r="CS693" s="14"/>
      <c r="CT693" s="14"/>
      <c r="CU693" s="14"/>
      <c r="CV693" s="14"/>
      <c r="CW693" s="14"/>
      <c r="CX693" s="14"/>
      <c r="CY693" s="14"/>
      <c r="CZ693" s="14"/>
      <c r="DA693" s="14"/>
      <c r="DB693" s="14"/>
      <c r="DC693" s="14"/>
      <c r="DD693" s="14"/>
      <c r="DE693" s="14"/>
      <c r="DF693" s="14"/>
      <c r="DG693" s="14"/>
      <c r="DH693" s="14"/>
      <c r="DI693" s="14"/>
      <c r="DJ693" s="14"/>
      <c r="DK693" s="14"/>
      <c r="DL693" s="14"/>
      <c r="DM693" s="14"/>
      <c r="DN693" s="14"/>
      <c r="DO693" s="14"/>
      <c r="DP693" s="55">
        <v>0</v>
      </c>
      <c r="DQ693" s="66">
        <v>0</v>
      </c>
      <c r="DR693" s="16">
        <v>1</v>
      </c>
      <c r="DS693" s="43">
        <f>PRODUCT(Таблица1[[#This Row],[РЕЙТИНГ НТЛ]:[РЕГ НТЛ]])</f>
        <v>0</v>
      </c>
      <c r="DT693" s="74">
        <f>SUM(Таблица1[[#This Row],[РЕЙТИНГ DPT]:[РЕЙТИНГ НТЛ]])</f>
        <v>0</v>
      </c>
    </row>
    <row r="694" spans="1:124" x14ac:dyDescent="0.25">
      <c r="A694" s="13">
        <v>87</v>
      </c>
      <c r="B694" s="14" t="s">
        <v>423</v>
      </c>
      <c r="C694" s="14" t="s">
        <v>102</v>
      </c>
      <c r="D694" s="14" t="s">
        <v>132</v>
      </c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7">
        <v>9.1999999999999993</v>
      </c>
      <c r="AQ694" s="17">
        <v>9.1999999999999993</v>
      </c>
      <c r="AR694" s="17">
        <v>9.4</v>
      </c>
      <c r="AS694" s="17">
        <v>9.1999999999999993</v>
      </c>
      <c r="AT694" s="14"/>
      <c r="AU694" s="14"/>
      <c r="AV694" s="14"/>
      <c r="AW694" s="14"/>
      <c r="AX694" s="14"/>
      <c r="AY694" s="14"/>
      <c r="AZ694" s="14"/>
      <c r="BA694" s="14"/>
      <c r="BB694" s="14"/>
      <c r="BC694" s="14"/>
      <c r="BD694" s="14"/>
      <c r="BE694" s="14"/>
      <c r="BF694" s="14"/>
      <c r="BG694" s="14"/>
      <c r="BH694" s="14"/>
      <c r="BI694" s="14"/>
      <c r="BJ694" s="14"/>
      <c r="BK694" s="14"/>
      <c r="BL694" s="14"/>
      <c r="BM694" s="14"/>
      <c r="BN694" s="14"/>
      <c r="BO694" s="14"/>
      <c r="BP694" s="14"/>
      <c r="BQ694" s="14"/>
      <c r="BR694" s="14"/>
      <c r="BS694" s="14"/>
      <c r="BT694" s="14"/>
      <c r="BU694" s="14"/>
      <c r="BV694" s="14"/>
      <c r="BW694" s="14"/>
      <c r="BX694" s="14"/>
      <c r="BY694" s="14"/>
      <c r="BZ694" s="14"/>
      <c r="CA694" s="14"/>
      <c r="CB694" s="14"/>
      <c r="CC694" s="14"/>
      <c r="CD694" s="14"/>
      <c r="CE694" s="14"/>
      <c r="CF694" s="14"/>
      <c r="CG694" s="14"/>
      <c r="CH694" s="14"/>
      <c r="CI694" s="14"/>
      <c r="CJ694" s="14"/>
      <c r="CK694" s="14"/>
      <c r="CL694" s="14"/>
      <c r="CM694" s="14"/>
      <c r="CN694" s="14"/>
      <c r="CO694" s="14"/>
      <c r="CP694" s="14"/>
      <c r="CQ694" s="14"/>
      <c r="CR694" s="14"/>
      <c r="CS694" s="14"/>
      <c r="CT694" s="14"/>
      <c r="CU694" s="14"/>
      <c r="CV694" s="14"/>
      <c r="CW694" s="14"/>
      <c r="CX694" s="14"/>
      <c r="CY694" s="14"/>
      <c r="CZ694" s="14"/>
      <c r="DA694" s="14"/>
      <c r="DB694" s="14"/>
      <c r="DC694" s="14"/>
      <c r="DD694" s="14"/>
      <c r="DE694" s="14"/>
      <c r="DF694" s="14"/>
      <c r="DG694" s="14"/>
      <c r="DH694" s="14"/>
      <c r="DI694" s="14"/>
      <c r="DJ694" s="14"/>
      <c r="DK694" s="14"/>
      <c r="DL694" s="14"/>
      <c r="DM694" s="14"/>
      <c r="DN694" s="14"/>
      <c r="DO694" s="14"/>
      <c r="DP694" s="55">
        <v>0</v>
      </c>
      <c r="DQ694" s="66">
        <v>0</v>
      </c>
      <c r="DR694" s="16">
        <v>1</v>
      </c>
      <c r="DS694" s="43">
        <f>PRODUCT(Таблица1[[#This Row],[РЕЙТИНГ НТЛ]:[РЕГ НТЛ]])</f>
        <v>0</v>
      </c>
      <c r="DT694" s="74">
        <f>SUM(Таблица1[[#This Row],[РЕЙТИНГ DPT]:[РЕЙТИНГ НТЛ]])</f>
        <v>0</v>
      </c>
    </row>
    <row r="695" spans="1:124" x14ac:dyDescent="0.25">
      <c r="A695" s="13">
        <v>233</v>
      </c>
      <c r="B695" s="14" t="s">
        <v>305</v>
      </c>
      <c r="C695" s="14" t="s">
        <v>102</v>
      </c>
      <c r="D695" s="14" t="s">
        <v>132</v>
      </c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7">
        <v>9</v>
      </c>
      <c r="S695" s="17">
        <v>9</v>
      </c>
      <c r="T695" s="17">
        <v>9.1999999999999993</v>
      </c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  <c r="AQ695" s="14"/>
      <c r="AR695" s="14"/>
      <c r="AS695" s="14"/>
      <c r="AT695" s="14"/>
      <c r="AU695" s="14"/>
      <c r="AV695" s="14"/>
      <c r="AW695" s="14"/>
      <c r="AX695" s="14"/>
      <c r="AY695" s="14"/>
      <c r="AZ695" s="14"/>
      <c r="BA695" s="14"/>
      <c r="BB695" s="14"/>
      <c r="BC695" s="14"/>
      <c r="BD695" s="14"/>
      <c r="BE695" s="14"/>
      <c r="BF695" s="14"/>
      <c r="BG695" s="14"/>
      <c r="BH695" s="14"/>
      <c r="BI695" s="14"/>
      <c r="BJ695" s="14"/>
      <c r="BK695" s="14"/>
      <c r="BL695" s="14"/>
      <c r="BM695" s="14"/>
      <c r="BN695" s="14"/>
      <c r="BO695" s="14"/>
      <c r="BP695" s="14"/>
      <c r="BQ695" s="14"/>
      <c r="BR695" s="14"/>
      <c r="BS695" s="14"/>
      <c r="BT695" s="14"/>
      <c r="BU695" s="14"/>
      <c r="BV695" s="14"/>
      <c r="BW695" s="14"/>
      <c r="BX695" s="14"/>
      <c r="BY695" s="14"/>
      <c r="BZ695" s="14"/>
      <c r="CA695" s="14"/>
      <c r="CB695" s="14"/>
      <c r="CC695" s="14"/>
      <c r="CD695" s="14"/>
      <c r="CE695" s="14"/>
      <c r="CF695" s="14"/>
      <c r="CG695" s="14"/>
      <c r="CH695" s="14"/>
      <c r="CI695" s="14"/>
      <c r="CJ695" s="14"/>
      <c r="CK695" s="14"/>
      <c r="CL695" s="14"/>
      <c r="CM695" s="14"/>
      <c r="CN695" s="14"/>
      <c r="CO695" s="14"/>
      <c r="CP695" s="14"/>
      <c r="CQ695" s="14"/>
      <c r="CR695" s="14"/>
      <c r="CS695" s="14"/>
      <c r="CT695" s="14"/>
      <c r="CU695" s="14"/>
      <c r="CV695" s="14"/>
      <c r="CW695" s="14"/>
      <c r="CX695" s="14"/>
      <c r="CY695" s="14"/>
      <c r="CZ695" s="14"/>
      <c r="DA695" s="14"/>
      <c r="DB695" s="14"/>
      <c r="DC695" s="14"/>
      <c r="DD695" s="14"/>
      <c r="DE695" s="14"/>
      <c r="DF695" s="14"/>
      <c r="DG695" s="14"/>
      <c r="DH695" s="14"/>
      <c r="DI695" s="14"/>
      <c r="DJ695" s="14"/>
      <c r="DK695" s="14"/>
      <c r="DL695" s="14"/>
      <c r="DM695" s="14"/>
      <c r="DN695" s="14"/>
      <c r="DO695" s="14"/>
      <c r="DP695" s="55">
        <v>0</v>
      </c>
      <c r="DQ695" s="66">
        <v>0</v>
      </c>
      <c r="DR695" s="16">
        <v>0</v>
      </c>
      <c r="DS695" s="43">
        <f>PRODUCT(Таблица1[[#This Row],[РЕЙТИНГ НТЛ]:[РЕГ НТЛ]])</f>
        <v>0</v>
      </c>
      <c r="DT695" s="74">
        <f>SUM(Таблица1[[#This Row],[РЕЙТИНГ DPT]:[РЕЙТИНГ НТЛ]])</f>
        <v>0</v>
      </c>
    </row>
    <row r="696" spans="1:124" x14ac:dyDescent="0.25">
      <c r="A696" s="13">
        <v>16</v>
      </c>
      <c r="B696" s="14" t="s">
        <v>266</v>
      </c>
      <c r="C696" s="14" t="s">
        <v>102</v>
      </c>
      <c r="D696" s="14" t="s">
        <v>132</v>
      </c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7">
        <v>9.6</v>
      </c>
      <c r="S696" s="17">
        <v>9.6</v>
      </c>
      <c r="T696" s="17">
        <v>9.6</v>
      </c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  <c r="AQ696" s="14"/>
      <c r="AR696" s="14"/>
      <c r="AS696" s="14"/>
      <c r="AT696" s="14"/>
      <c r="AU696" s="14"/>
      <c r="AV696" s="14"/>
      <c r="AW696" s="14"/>
      <c r="AX696" s="14"/>
      <c r="AY696" s="14"/>
      <c r="AZ696" s="14"/>
      <c r="BA696" s="14"/>
      <c r="BB696" s="14"/>
      <c r="BC696" s="14"/>
      <c r="BD696" s="14"/>
      <c r="BE696" s="14"/>
      <c r="BF696" s="14"/>
      <c r="BG696" s="14"/>
      <c r="BH696" s="14"/>
      <c r="BI696" s="14"/>
      <c r="BJ696" s="14"/>
      <c r="BK696" s="14"/>
      <c r="BL696" s="14"/>
      <c r="BM696" s="14"/>
      <c r="BN696" s="14"/>
      <c r="BO696" s="14"/>
      <c r="BP696" s="14"/>
      <c r="BQ696" s="14"/>
      <c r="BR696" s="14"/>
      <c r="BS696" s="14"/>
      <c r="BT696" s="14"/>
      <c r="BU696" s="14"/>
      <c r="BV696" s="14"/>
      <c r="BW696" s="14"/>
      <c r="BX696" s="14"/>
      <c r="BY696" s="14"/>
      <c r="BZ696" s="14"/>
      <c r="CA696" s="14"/>
      <c r="CB696" s="14"/>
      <c r="CC696" s="14"/>
      <c r="CD696" s="14"/>
      <c r="CE696" s="14"/>
      <c r="CF696" s="14"/>
      <c r="CG696" s="14"/>
      <c r="CH696" s="14"/>
      <c r="CI696" s="14"/>
      <c r="CJ696" s="14"/>
      <c r="CK696" s="14"/>
      <c r="CL696" s="14"/>
      <c r="CM696" s="14"/>
      <c r="CN696" s="14"/>
      <c r="CO696" s="14"/>
      <c r="CP696" s="14"/>
      <c r="CQ696" s="14"/>
      <c r="CR696" s="14"/>
      <c r="CS696" s="14"/>
      <c r="CT696" s="14"/>
      <c r="CU696" s="14"/>
      <c r="CV696" s="14"/>
      <c r="CW696" s="14"/>
      <c r="CX696" s="14"/>
      <c r="CY696" s="14"/>
      <c r="CZ696" s="14"/>
      <c r="DA696" s="14"/>
      <c r="DB696" s="14"/>
      <c r="DC696" s="14"/>
      <c r="DD696" s="14"/>
      <c r="DE696" s="14"/>
      <c r="DF696" s="14"/>
      <c r="DG696" s="14"/>
      <c r="DH696" s="14"/>
      <c r="DI696" s="14"/>
      <c r="DJ696" s="14"/>
      <c r="DK696" s="14"/>
      <c r="DL696" s="14"/>
      <c r="DM696" s="14"/>
      <c r="DN696" s="14"/>
      <c r="DO696" s="14"/>
      <c r="DP696" s="55">
        <v>0</v>
      </c>
      <c r="DQ696" s="66">
        <v>0</v>
      </c>
      <c r="DR696" s="16">
        <v>0</v>
      </c>
      <c r="DS696" s="43">
        <f>PRODUCT(Таблица1[[#This Row],[РЕЙТИНГ НТЛ]:[РЕГ НТЛ]])</f>
        <v>0</v>
      </c>
      <c r="DT696" s="74">
        <f>SUM(Таблица1[[#This Row],[РЕЙТИНГ DPT]:[РЕЙТИНГ НТЛ]])</f>
        <v>0</v>
      </c>
    </row>
    <row r="697" spans="1:124" x14ac:dyDescent="0.25">
      <c r="A697" s="13">
        <v>229</v>
      </c>
      <c r="B697" s="14" t="s">
        <v>301</v>
      </c>
      <c r="C697" s="14" t="s">
        <v>102</v>
      </c>
      <c r="D697" s="14" t="s">
        <v>132</v>
      </c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7">
        <v>9.1999999999999993</v>
      </c>
      <c r="S697" s="17">
        <v>8.1999999999999993</v>
      </c>
      <c r="T697" s="17">
        <v>9.1999999999999993</v>
      </c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 s="14"/>
      <c r="AQ697" s="14"/>
      <c r="AR697" s="14"/>
      <c r="AS697" s="14"/>
      <c r="AT697" s="14"/>
      <c r="AU697" s="14"/>
      <c r="AV697" s="14"/>
      <c r="AW697" s="14"/>
      <c r="AX697" s="14"/>
      <c r="AY697" s="14"/>
      <c r="AZ697" s="14"/>
      <c r="BA697" s="14"/>
      <c r="BB697" s="14"/>
      <c r="BC697" s="14"/>
      <c r="BD697" s="14"/>
      <c r="BE697" s="14"/>
      <c r="BF697" s="14"/>
      <c r="BG697" s="14"/>
      <c r="BH697" s="14"/>
      <c r="BI697" s="14"/>
      <c r="BJ697" s="14"/>
      <c r="BK697" s="14"/>
      <c r="BL697" s="14"/>
      <c r="BM697" s="14"/>
      <c r="BN697" s="14"/>
      <c r="BO697" s="14"/>
      <c r="BP697" s="14"/>
      <c r="BQ697" s="14"/>
      <c r="BR697" s="14"/>
      <c r="BS697" s="14"/>
      <c r="BT697" s="14"/>
      <c r="BU697" s="14"/>
      <c r="BV697" s="14"/>
      <c r="BW697" s="14"/>
      <c r="BX697" s="14"/>
      <c r="BY697" s="14"/>
      <c r="BZ697" s="14"/>
      <c r="CA697" s="14"/>
      <c r="CB697" s="14"/>
      <c r="CC697" s="14"/>
      <c r="CD697" s="14"/>
      <c r="CE697" s="14"/>
      <c r="CF697" s="14"/>
      <c r="CG697" s="14"/>
      <c r="CH697" s="14"/>
      <c r="CI697" s="14"/>
      <c r="CJ697" s="14"/>
      <c r="CK697" s="14"/>
      <c r="CL697" s="14"/>
      <c r="CM697" s="14"/>
      <c r="CN697" s="14"/>
      <c r="CO697" s="14"/>
      <c r="CP697" s="14"/>
      <c r="CQ697" s="14"/>
      <c r="CR697" s="14"/>
      <c r="CS697" s="14"/>
      <c r="CT697" s="14"/>
      <c r="CU697" s="14"/>
      <c r="CV697" s="14"/>
      <c r="CW697" s="14"/>
      <c r="CX697" s="14"/>
      <c r="CY697" s="14"/>
      <c r="CZ697" s="14"/>
      <c r="DA697" s="14"/>
      <c r="DB697" s="14"/>
      <c r="DC697" s="14"/>
      <c r="DD697" s="14"/>
      <c r="DE697" s="14"/>
      <c r="DF697" s="14"/>
      <c r="DG697" s="14"/>
      <c r="DH697" s="14"/>
      <c r="DI697" s="14"/>
      <c r="DJ697" s="14"/>
      <c r="DK697" s="14"/>
      <c r="DL697" s="14"/>
      <c r="DM697" s="14"/>
      <c r="DN697" s="14"/>
      <c r="DO697" s="14"/>
      <c r="DP697" s="55">
        <v>0</v>
      </c>
      <c r="DQ697" s="66">
        <v>0</v>
      </c>
      <c r="DR697" s="16">
        <v>0</v>
      </c>
      <c r="DS697" s="43">
        <f>PRODUCT(Таблица1[[#This Row],[РЕЙТИНГ НТЛ]:[РЕГ НТЛ]])</f>
        <v>0</v>
      </c>
      <c r="DT697" s="74">
        <f>SUM(Таблица1[[#This Row],[РЕЙТИНГ DPT]:[РЕЙТИНГ НТЛ]])</f>
        <v>0</v>
      </c>
    </row>
    <row r="698" spans="1:124" x14ac:dyDescent="0.25">
      <c r="A698" s="13">
        <v>67</v>
      </c>
      <c r="B698" s="14" t="s">
        <v>294</v>
      </c>
      <c r="C698" s="14" t="s">
        <v>102</v>
      </c>
      <c r="D698" s="14" t="s">
        <v>132</v>
      </c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7">
        <v>9.1999999999999993</v>
      </c>
      <c r="S698" s="17">
        <v>9.6</v>
      </c>
      <c r="T698" s="17">
        <v>9.6</v>
      </c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  <c r="AQ698" s="14"/>
      <c r="AR698" s="14"/>
      <c r="AS698" s="14"/>
      <c r="AT698" s="14"/>
      <c r="AU698" s="14"/>
      <c r="AV698" s="14"/>
      <c r="AW698" s="14"/>
      <c r="AX698" s="14"/>
      <c r="AY698" s="14"/>
      <c r="AZ698" s="14"/>
      <c r="BA698" s="14"/>
      <c r="BB698" s="14"/>
      <c r="BC698" s="14"/>
      <c r="BD698" s="14"/>
      <c r="BE698" s="14"/>
      <c r="BF698" s="14"/>
      <c r="BG698" s="14"/>
      <c r="BH698" s="14"/>
      <c r="BI698" s="14"/>
      <c r="BJ698" s="14"/>
      <c r="BK698" s="14"/>
      <c r="BL698" s="14"/>
      <c r="BM698" s="14"/>
      <c r="BN698" s="14"/>
      <c r="BO698" s="14"/>
      <c r="BP698" s="14"/>
      <c r="BQ698" s="14"/>
      <c r="BR698" s="14"/>
      <c r="BS698" s="14"/>
      <c r="BT698" s="14"/>
      <c r="BU698" s="14"/>
      <c r="BV698" s="14"/>
      <c r="BW698" s="14"/>
      <c r="BX698" s="14"/>
      <c r="BY698" s="14"/>
      <c r="BZ698" s="14"/>
      <c r="CA698" s="14"/>
      <c r="CB698" s="14"/>
      <c r="CC698" s="14"/>
      <c r="CD698" s="14"/>
      <c r="CE698" s="14"/>
      <c r="CF698" s="14"/>
      <c r="CG698" s="14"/>
      <c r="CH698" s="14"/>
      <c r="CI698" s="14"/>
      <c r="CJ698" s="14"/>
      <c r="CK698" s="14"/>
      <c r="CL698" s="14"/>
      <c r="CM698" s="14"/>
      <c r="CN698" s="14"/>
      <c r="CO698" s="14"/>
      <c r="CP698" s="14"/>
      <c r="CQ698" s="14"/>
      <c r="CR698" s="14"/>
      <c r="CS698" s="14"/>
      <c r="CT698" s="14"/>
      <c r="CU698" s="14"/>
      <c r="CV698" s="14"/>
      <c r="CW698" s="14"/>
      <c r="CX698" s="14"/>
      <c r="CY698" s="14"/>
      <c r="CZ698" s="14"/>
      <c r="DA698" s="14"/>
      <c r="DB698" s="14"/>
      <c r="DC698" s="14"/>
      <c r="DD698" s="14"/>
      <c r="DE698" s="14"/>
      <c r="DF698" s="14"/>
      <c r="DG698" s="14"/>
      <c r="DH698" s="14"/>
      <c r="DI698" s="14"/>
      <c r="DJ698" s="14"/>
      <c r="DK698" s="14"/>
      <c r="DL698" s="14"/>
      <c r="DM698" s="14"/>
      <c r="DN698" s="14"/>
      <c r="DO698" s="14"/>
      <c r="DP698" s="55">
        <v>0</v>
      </c>
      <c r="DQ698" s="66">
        <v>0</v>
      </c>
      <c r="DR698" s="31">
        <v>1</v>
      </c>
      <c r="DS698" s="43">
        <f>PRODUCT(Таблица1[[#This Row],[РЕЙТИНГ НТЛ]:[РЕГ НТЛ]])</f>
        <v>0</v>
      </c>
      <c r="DT698" s="74">
        <f>SUM(Таблица1[[#This Row],[РЕЙТИНГ DPT]:[РЕЙТИНГ НТЛ]])</f>
        <v>0</v>
      </c>
    </row>
    <row r="699" spans="1:124" x14ac:dyDescent="0.25">
      <c r="A699" s="21">
        <v>47</v>
      </c>
      <c r="B699" s="18" t="s">
        <v>222</v>
      </c>
      <c r="C699" s="14" t="s">
        <v>104</v>
      </c>
      <c r="D699" s="18" t="s">
        <v>105</v>
      </c>
      <c r="E699" s="18">
        <v>1</v>
      </c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  <c r="AG699" s="18"/>
      <c r="AH699" s="18"/>
      <c r="AI699" s="18"/>
      <c r="AJ699" s="18"/>
      <c r="AK699" s="18"/>
      <c r="AL699" s="18"/>
      <c r="AM699" s="18"/>
      <c r="AN699" s="18"/>
      <c r="AO699" s="18"/>
      <c r="AP699" s="18"/>
      <c r="AQ699" s="18"/>
      <c r="AR699" s="18"/>
      <c r="AS699" s="18"/>
      <c r="AT699" s="18"/>
      <c r="AU699" s="18"/>
      <c r="AV699" s="18"/>
      <c r="AW699" s="18"/>
      <c r="AX699" s="18"/>
      <c r="AY699" s="18"/>
      <c r="AZ699" s="18"/>
      <c r="BA699" s="18"/>
      <c r="BB699" s="18"/>
      <c r="BC699" s="18"/>
      <c r="BD699" s="18"/>
      <c r="BE699" s="18"/>
      <c r="BF699" s="18"/>
      <c r="BG699" s="18"/>
      <c r="BH699" s="18"/>
      <c r="BI699" s="18"/>
      <c r="BJ699" s="18"/>
      <c r="BK699" s="18"/>
      <c r="BL699" s="18"/>
      <c r="BM699" s="18"/>
      <c r="BN699" s="18"/>
      <c r="BO699" s="18"/>
      <c r="BP699" s="18"/>
      <c r="BQ699" s="18"/>
      <c r="BR699" s="18"/>
      <c r="BS699" s="18"/>
      <c r="BT699" s="18"/>
      <c r="BU699" s="18"/>
      <c r="BV699" s="18"/>
      <c r="BW699" s="18"/>
      <c r="BX699" s="18"/>
      <c r="BY699" s="18"/>
      <c r="BZ699" s="18"/>
      <c r="CA699" s="18"/>
      <c r="CB699" s="18"/>
      <c r="CC699" s="18"/>
      <c r="CD699" s="18"/>
      <c r="CE699" s="18"/>
      <c r="CF699" s="18"/>
      <c r="CG699" s="18"/>
      <c r="CH699" s="18"/>
      <c r="CI699" s="18"/>
      <c r="CJ699" s="18"/>
      <c r="CK699" s="18"/>
      <c r="CL699" s="18"/>
      <c r="CM699" s="18"/>
      <c r="CN699" s="18"/>
      <c r="CO699" s="18"/>
      <c r="CP699" s="18"/>
      <c r="CQ699" s="18"/>
      <c r="CR699" s="18"/>
      <c r="CS699" s="18"/>
      <c r="CT699" s="18"/>
      <c r="CU699" s="18"/>
      <c r="CV699" s="18"/>
      <c r="CW699" s="18"/>
      <c r="CX699" s="18"/>
      <c r="CY699" s="18"/>
      <c r="CZ699" s="18"/>
      <c r="DA699" s="18"/>
      <c r="DB699" s="18"/>
      <c r="DC699" s="18"/>
      <c r="DD699" s="18"/>
      <c r="DE699" s="18"/>
      <c r="DF699" s="18"/>
      <c r="DG699" s="18"/>
      <c r="DH699" s="18"/>
      <c r="DI699" s="18"/>
      <c r="DJ699" s="18"/>
      <c r="DK699" s="18"/>
      <c r="DL699" s="18"/>
      <c r="DM699" s="18"/>
      <c r="DN699" s="18"/>
      <c r="DO699" s="18"/>
      <c r="DP699" s="59">
        <v>6</v>
      </c>
      <c r="DQ699" s="66">
        <v>0</v>
      </c>
      <c r="DR699" s="16">
        <v>1</v>
      </c>
      <c r="DS699" s="19">
        <f>PRODUCT(Таблица1[[#This Row],[РЕЙТИНГ НТЛ]:[РЕГ НТЛ]])</f>
        <v>0</v>
      </c>
      <c r="DT699" s="70">
        <f>SUM(Таблица1[[#This Row],[РЕЙТИНГ DPT]:[РЕЙТИНГ НТЛ]])</f>
        <v>6</v>
      </c>
    </row>
    <row r="700" spans="1:124" x14ac:dyDescent="0.25">
      <c r="A700" s="29">
        <v>257</v>
      </c>
      <c r="B700" s="30" t="s">
        <v>402</v>
      </c>
      <c r="C700" s="14" t="s">
        <v>102</v>
      </c>
      <c r="D700" s="30" t="s">
        <v>136</v>
      </c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30"/>
      <c r="BQ700" s="30"/>
      <c r="BR700" s="30"/>
      <c r="BS700" s="30"/>
      <c r="BT700" s="30"/>
      <c r="BU700" s="30"/>
      <c r="BV700" s="30"/>
      <c r="BW700" s="30"/>
      <c r="BX700" s="30"/>
      <c r="BY700" s="30"/>
      <c r="BZ700" s="30"/>
      <c r="CA700" s="30"/>
      <c r="CB700" s="30"/>
      <c r="CC700" s="30"/>
      <c r="CD700" s="30"/>
      <c r="CE700" s="30"/>
      <c r="CF700" s="30"/>
      <c r="CG700" s="37">
        <v>8.8000000000000007</v>
      </c>
      <c r="CH700" s="37">
        <v>8.1999999999999993</v>
      </c>
      <c r="CI700" s="37">
        <v>9.1999999999999993</v>
      </c>
      <c r="CJ700" s="37">
        <v>9</v>
      </c>
      <c r="CK700" s="30"/>
      <c r="CL700" s="30"/>
      <c r="CM700" s="30"/>
      <c r="CN700" s="30"/>
      <c r="CO700" s="30"/>
      <c r="CP700" s="30"/>
      <c r="CQ700" s="30"/>
      <c r="CR700" s="30"/>
      <c r="CS700" s="30"/>
      <c r="CT700" s="30"/>
      <c r="CU700" s="30"/>
      <c r="CV700" s="30"/>
      <c r="CW700" s="30"/>
      <c r="CX700" s="30"/>
      <c r="CY700" s="30"/>
      <c r="CZ700" s="30"/>
      <c r="DA700" s="30"/>
      <c r="DB700" s="30"/>
      <c r="DC700" s="30"/>
      <c r="DD700" s="30"/>
      <c r="DE700" s="30"/>
      <c r="DF700" s="30"/>
      <c r="DG700" s="30"/>
      <c r="DH700" s="30"/>
      <c r="DI700" s="30"/>
      <c r="DJ700" s="30"/>
      <c r="DK700" s="30"/>
      <c r="DL700" s="30"/>
      <c r="DM700" s="30"/>
      <c r="DN700" s="30"/>
      <c r="DO700" s="30"/>
      <c r="DP700" s="55">
        <v>0</v>
      </c>
      <c r="DQ700" s="66">
        <v>0</v>
      </c>
      <c r="DR700" s="31">
        <v>1</v>
      </c>
      <c r="DS700" s="73">
        <f>PRODUCT(Таблица1[[#This Row],[РЕЙТИНГ НТЛ]:[РЕГ НТЛ]])</f>
        <v>0</v>
      </c>
      <c r="DT700" s="74">
        <f>SUM(Таблица1[[#This Row],[РЕЙТИНГ DPT]:[РЕЙТИНГ НТЛ]])</f>
        <v>0</v>
      </c>
    </row>
    <row r="701" spans="1:124" x14ac:dyDescent="0.25">
      <c r="A701" s="21">
        <v>92</v>
      </c>
      <c r="B701" s="18" t="s">
        <v>426</v>
      </c>
      <c r="C701" s="14" t="s">
        <v>102</v>
      </c>
      <c r="D701" s="18" t="s">
        <v>132</v>
      </c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  <c r="AF701" s="18"/>
      <c r="AG701" s="18"/>
      <c r="AH701" s="18"/>
      <c r="AI701" s="18"/>
      <c r="AJ701" s="18"/>
      <c r="AK701" s="18"/>
      <c r="AL701" s="18"/>
      <c r="AM701" s="18"/>
      <c r="AN701" s="18"/>
      <c r="AO701" s="18"/>
      <c r="AP701" s="18"/>
      <c r="AQ701" s="18"/>
      <c r="AR701" s="18"/>
      <c r="AS701" s="18"/>
      <c r="AT701" s="18"/>
      <c r="AU701" s="18"/>
      <c r="AV701" s="18"/>
      <c r="AW701" s="18"/>
      <c r="AX701" s="26">
        <v>9.4</v>
      </c>
      <c r="AY701" s="26">
        <v>9.4</v>
      </c>
      <c r="AZ701" s="26">
        <v>10</v>
      </c>
      <c r="BA701" s="18"/>
      <c r="BB701" s="18"/>
      <c r="BC701" s="18"/>
      <c r="BD701" s="18"/>
      <c r="BE701" s="18"/>
      <c r="BF701" s="18"/>
      <c r="BG701" s="18"/>
      <c r="BH701" s="18"/>
      <c r="BI701" s="18"/>
      <c r="BJ701" s="18"/>
      <c r="BK701" s="18"/>
      <c r="BL701" s="18"/>
      <c r="BM701" s="18"/>
      <c r="BN701" s="18"/>
      <c r="BO701" s="18"/>
      <c r="BP701" s="18"/>
      <c r="BQ701" s="18"/>
      <c r="BR701" s="18"/>
      <c r="BS701" s="18"/>
      <c r="BT701" s="18"/>
      <c r="BU701" s="18"/>
      <c r="BV701" s="18"/>
      <c r="BW701" s="18"/>
      <c r="BX701" s="18"/>
      <c r="BY701" s="18"/>
      <c r="BZ701" s="18"/>
      <c r="CA701" s="18"/>
      <c r="CB701" s="18"/>
      <c r="CC701" s="18"/>
      <c r="CD701" s="18"/>
      <c r="CE701" s="18"/>
      <c r="CF701" s="18"/>
      <c r="CG701" s="18"/>
      <c r="CH701" s="18"/>
      <c r="CI701" s="18"/>
      <c r="CJ701" s="18"/>
      <c r="CK701" s="18"/>
      <c r="CL701" s="18"/>
      <c r="CM701" s="18"/>
      <c r="CN701" s="18"/>
      <c r="CO701" s="18"/>
      <c r="CP701" s="18"/>
      <c r="CQ701" s="18"/>
      <c r="CR701" s="18"/>
      <c r="CS701" s="18"/>
      <c r="CT701" s="18"/>
      <c r="CU701" s="18"/>
      <c r="CV701" s="18"/>
      <c r="CW701" s="18"/>
      <c r="CX701" s="18"/>
      <c r="CY701" s="18"/>
      <c r="CZ701" s="18"/>
      <c r="DA701" s="18"/>
      <c r="DB701" s="18"/>
      <c r="DC701" s="18"/>
      <c r="DD701" s="18"/>
      <c r="DE701" s="18"/>
      <c r="DF701" s="18"/>
      <c r="DG701" s="18"/>
      <c r="DH701" s="18"/>
      <c r="DI701" s="18"/>
      <c r="DJ701" s="18"/>
      <c r="DK701" s="18"/>
      <c r="DL701" s="18"/>
      <c r="DM701" s="18"/>
      <c r="DN701" s="18"/>
      <c r="DO701" s="18"/>
      <c r="DP701" s="55">
        <v>0</v>
      </c>
      <c r="DQ701" s="66">
        <v>0</v>
      </c>
      <c r="DR701" s="31">
        <v>1</v>
      </c>
      <c r="DS701" s="44">
        <f>PRODUCT(Таблица1[[#This Row],[РЕЙТИНГ НТЛ]:[РЕГ НТЛ]])</f>
        <v>0</v>
      </c>
      <c r="DT701" s="74">
        <f>SUM(Таблица1[[#This Row],[РЕЙТИНГ DPT]:[РЕЙТИНГ НТЛ]])</f>
        <v>0</v>
      </c>
    </row>
    <row r="702" spans="1:124" x14ac:dyDescent="0.25">
      <c r="A702" s="13">
        <v>15</v>
      </c>
      <c r="B702" s="14" t="s">
        <v>265</v>
      </c>
      <c r="C702" s="14" t="s">
        <v>102</v>
      </c>
      <c r="D702" s="14" t="s">
        <v>132</v>
      </c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7">
        <v>8.8000000000000007</v>
      </c>
      <c r="S702" s="17">
        <v>8.4</v>
      </c>
      <c r="T702" s="17">
        <v>8.8000000000000007</v>
      </c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  <c r="AO702" s="14"/>
      <c r="AP702" s="14"/>
      <c r="AQ702" s="14"/>
      <c r="AR702" s="14"/>
      <c r="AS702" s="14"/>
      <c r="AT702" s="14"/>
      <c r="AU702" s="14"/>
      <c r="AV702" s="14"/>
      <c r="AW702" s="14"/>
      <c r="AX702" s="14"/>
      <c r="AY702" s="14"/>
      <c r="AZ702" s="14"/>
      <c r="BA702" s="14"/>
      <c r="BB702" s="14"/>
      <c r="BC702" s="14"/>
      <c r="BD702" s="14"/>
      <c r="BE702" s="14"/>
      <c r="BF702" s="14"/>
      <c r="BG702" s="14"/>
      <c r="BH702" s="14"/>
      <c r="BI702" s="14"/>
      <c r="BJ702" s="14"/>
      <c r="BK702" s="14"/>
      <c r="BL702" s="14"/>
      <c r="BM702" s="14"/>
      <c r="BN702" s="14"/>
      <c r="BO702" s="14"/>
      <c r="BP702" s="14"/>
      <c r="BQ702" s="14"/>
      <c r="BR702" s="14"/>
      <c r="BS702" s="14"/>
      <c r="BT702" s="14"/>
      <c r="BU702" s="14"/>
      <c r="BV702" s="14"/>
      <c r="BW702" s="14"/>
      <c r="BX702" s="14"/>
      <c r="BY702" s="14"/>
      <c r="BZ702" s="14"/>
      <c r="CA702" s="14"/>
      <c r="CB702" s="14"/>
      <c r="CC702" s="14"/>
      <c r="CD702" s="14"/>
      <c r="CE702" s="14"/>
      <c r="CF702" s="14"/>
      <c r="CG702" s="14"/>
      <c r="CH702" s="14"/>
      <c r="CI702" s="14"/>
      <c r="CJ702" s="14"/>
      <c r="CK702" s="14"/>
      <c r="CL702" s="14"/>
      <c r="CM702" s="14"/>
      <c r="CN702" s="14"/>
      <c r="CO702" s="14"/>
      <c r="CP702" s="14"/>
      <c r="CQ702" s="14"/>
      <c r="CR702" s="14"/>
      <c r="CS702" s="14"/>
      <c r="CT702" s="14"/>
      <c r="CU702" s="14"/>
      <c r="CV702" s="14"/>
      <c r="CW702" s="14"/>
      <c r="CX702" s="14"/>
      <c r="CY702" s="14"/>
      <c r="CZ702" s="14"/>
      <c r="DA702" s="14"/>
      <c r="DB702" s="14"/>
      <c r="DC702" s="14"/>
      <c r="DD702" s="14"/>
      <c r="DE702" s="14"/>
      <c r="DF702" s="14"/>
      <c r="DG702" s="14"/>
      <c r="DH702" s="14"/>
      <c r="DI702" s="14"/>
      <c r="DJ702" s="14"/>
      <c r="DK702" s="14"/>
      <c r="DL702" s="14"/>
      <c r="DM702" s="14"/>
      <c r="DN702" s="14"/>
      <c r="DO702" s="14"/>
      <c r="DP702" s="55">
        <v>0</v>
      </c>
      <c r="DQ702" s="66">
        <v>0</v>
      </c>
      <c r="DR702" s="16">
        <v>0</v>
      </c>
      <c r="DS702" s="43">
        <f>PRODUCT(Таблица1[[#This Row],[РЕЙТИНГ НТЛ]:[РЕГ НТЛ]])</f>
        <v>0</v>
      </c>
      <c r="DT702" s="74">
        <f>SUM(Таблица1[[#This Row],[РЕЙТИНГ DPT]:[РЕЙТИНГ НТЛ]])</f>
        <v>0</v>
      </c>
    </row>
    <row r="703" spans="1:124" x14ac:dyDescent="0.25">
      <c r="A703" s="13">
        <v>52</v>
      </c>
      <c r="B703" s="14" t="s">
        <v>285</v>
      </c>
      <c r="C703" s="14" t="s">
        <v>102</v>
      </c>
      <c r="D703" s="14" t="s">
        <v>163</v>
      </c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7">
        <v>8.8000000000000007</v>
      </c>
      <c r="S703" s="17">
        <v>8.6</v>
      </c>
      <c r="T703" s="17">
        <v>9.4</v>
      </c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/>
      <c r="AJ703" s="14"/>
      <c r="AK703" s="14"/>
      <c r="AL703" s="14"/>
      <c r="AM703" s="14"/>
      <c r="AN703" s="14"/>
      <c r="AO703" s="14"/>
      <c r="AP703" s="14"/>
      <c r="AQ703" s="14"/>
      <c r="AR703" s="14"/>
      <c r="AS703" s="14"/>
      <c r="AT703" s="14"/>
      <c r="AU703" s="14"/>
      <c r="AV703" s="14"/>
      <c r="AW703" s="14"/>
      <c r="AX703" s="14"/>
      <c r="AY703" s="14"/>
      <c r="AZ703" s="14"/>
      <c r="BA703" s="14"/>
      <c r="BB703" s="14"/>
      <c r="BC703" s="14"/>
      <c r="BD703" s="14"/>
      <c r="BE703" s="14"/>
      <c r="BF703" s="14"/>
      <c r="BG703" s="14"/>
      <c r="BH703" s="14"/>
      <c r="BI703" s="14"/>
      <c r="BJ703" s="14"/>
      <c r="BK703" s="14"/>
      <c r="BL703" s="14"/>
      <c r="BM703" s="14"/>
      <c r="BN703" s="14"/>
      <c r="BO703" s="14"/>
      <c r="BP703" s="14"/>
      <c r="BQ703" s="14"/>
      <c r="BR703" s="14"/>
      <c r="BS703" s="14"/>
      <c r="BT703" s="14"/>
      <c r="BU703" s="14"/>
      <c r="BV703" s="14"/>
      <c r="BW703" s="14"/>
      <c r="BX703" s="14"/>
      <c r="BY703" s="14"/>
      <c r="BZ703" s="14"/>
      <c r="CA703" s="14"/>
      <c r="CB703" s="14"/>
      <c r="CC703" s="14"/>
      <c r="CD703" s="14"/>
      <c r="CE703" s="14"/>
      <c r="CF703" s="14"/>
      <c r="CG703" s="14"/>
      <c r="CH703" s="14"/>
      <c r="CI703" s="14"/>
      <c r="CJ703" s="14"/>
      <c r="CK703" s="14"/>
      <c r="CL703" s="14"/>
      <c r="CM703" s="14"/>
      <c r="CN703" s="14"/>
      <c r="CO703" s="14"/>
      <c r="CP703" s="14"/>
      <c r="CQ703" s="14"/>
      <c r="CR703" s="14"/>
      <c r="CS703" s="14"/>
      <c r="CT703" s="14"/>
      <c r="CU703" s="14"/>
      <c r="CV703" s="14"/>
      <c r="CW703" s="14"/>
      <c r="CX703" s="14"/>
      <c r="CY703" s="14"/>
      <c r="CZ703" s="14"/>
      <c r="DA703" s="14"/>
      <c r="DB703" s="14"/>
      <c r="DC703" s="14"/>
      <c r="DD703" s="14"/>
      <c r="DE703" s="14"/>
      <c r="DF703" s="14"/>
      <c r="DG703" s="14"/>
      <c r="DH703" s="14"/>
      <c r="DI703" s="14"/>
      <c r="DJ703" s="14"/>
      <c r="DK703" s="14"/>
      <c r="DL703" s="14"/>
      <c r="DM703" s="14"/>
      <c r="DN703" s="14"/>
      <c r="DO703" s="14"/>
      <c r="DP703" s="55">
        <v>0</v>
      </c>
      <c r="DQ703" s="66">
        <v>0</v>
      </c>
      <c r="DR703" s="16">
        <v>0</v>
      </c>
      <c r="DS703" s="43">
        <f>PRODUCT(Таблица1[[#This Row],[РЕЙТИНГ НТЛ]:[РЕГ НТЛ]])</f>
        <v>0</v>
      </c>
      <c r="DT703" s="74">
        <f>SUM(Таблица1[[#This Row],[РЕЙТИНГ DPT]:[РЕЙТИНГ НТЛ]])</f>
        <v>0</v>
      </c>
    </row>
    <row r="704" spans="1:124" x14ac:dyDescent="0.25">
      <c r="A704" s="29">
        <v>143</v>
      </c>
      <c r="B704" s="30" t="s">
        <v>404</v>
      </c>
      <c r="C704" s="14" t="s">
        <v>111</v>
      </c>
      <c r="D704" s="30" t="s">
        <v>162</v>
      </c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30"/>
      <c r="BQ704" s="30"/>
      <c r="BR704" s="30"/>
      <c r="BS704" s="30"/>
      <c r="BT704" s="30"/>
      <c r="BU704" s="30"/>
      <c r="BV704" s="30"/>
      <c r="BW704" s="30"/>
      <c r="BX704" s="30"/>
      <c r="BY704" s="30"/>
      <c r="BZ704" s="30"/>
      <c r="CA704" s="30"/>
      <c r="CB704" s="30"/>
      <c r="CC704" s="30"/>
      <c r="CD704" s="30"/>
      <c r="CE704" s="30"/>
      <c r="CF704" s="30"/>
      <c r="CG704" s="30"/>
      <c r="CH704" s="30"/>
      <c r="CI704" s="30"/>
      <c r="CJ704" s="30"/>
      <c r="CK704" s="30"/>
      <c r="CL704" s="30"/>
      <c r="CM704" s="30"/>
      <c r="CN704" s="37">
        <v>9.1999999999999993</v>
      </c>
      <c r="CO704" s="37">
        <v>9.1999999999999993</v>
      </c>
      <c r="CP704" s="37">
        <v>9.6</v>
      </c>
      <c r="CQ704" s="30"/>
      <c r="CR704" s="30"/>
      <c r="CS704" s="30"/>
      <c r="CT704" s="30"/>
      <c r="CU704" s="30"/>
      <c r="CV704" s="30"/>
      <c r="CW704" s="30"/>
      <c r="CX704" s="30"/>
      <c r="CY704" s="30"/>
      <c r="CZ704" s="30"/>
      <c r="DA704" s="30"/>
      <c r="DB704" s="30"/>
      <c r="DC704" s="30"/>
      <c r="DD704" s="30"/>
      <c r="DE704" s="30"/>
      <c r="DF704" s="30"/>
      <c r="DG704" s="30"/>
      <c r="DH704" s="30"/>
      <c r="DI704" s="30"/>
      <c r="DJ704" s="30"/>
      <c r="DK704" s="30"/>
      <c r="DL704" s="30"/>
      <c r="DM704" s="30"/>
      <c r="DN704" s="30"/>
      <c r="DO704" s="30"/>
      <c r="DP704" s="55">
        <v>0</v>
      </c>
      <c r="DQ704" s="66">
        <v>0</v>
      </c>
      <c r="DR704" s="31">
        <v>1</v>
      </c>
      <c r="DS704" s="73">
        <f>PRODUCT(Таблица1[[#This Row],[РЕЙТИНГ НТЛ]:[РЕГ НТЛ]])</f>
        <v>0</v>
      </c>
      <c r="DT704" s="74">
        <f>SUM(Таблица1[[#This Row],[РЕЙТИНГ DPT]:[РЕЙТИНГ НТЛ]])</f>
        <v>0</v>
      </c>
    </row>
    <row r="705" spans="1:124" x14ac:dyDescent="0.25">
      <c r="A705" s="13">
        <v>243</v>
      </c>
      <c r="B705" s="14" t="s">
        <v>331</v>
      </c>
      <c r="C705" s="14" t="s">
        <v>111</v>
      </c>
      <c r="D705" s="14" t="s">
        <v>162</v>
      </c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  <c r="AI705" s="14"/>
      <c r="AJ705" s="14"/>
      <c r="AK705" s="14"/>
      <c r="AL705" s="14"/>
      <c r="AM705" s="14"/>
      <c r="AN705" s="14"/>
      <c r="AO705" s="14"/>
      <c r="AP705" s="14"/>
      <c r="AQ705" s="14"/>
      <c r="AR705" s="14"/>
      <c r="AS705" s="14"/>
      <c r="AT705" s="14"/>
      <c r="AU705" s="14"/>
      <c r="AV705" s="14"/>
      <c r="AW705" s="14"/>
      <c r="AX705" s="14"/>
      <c r="AY705" s="14"/>
      <c r="AZ705" s="14"/>
      <c r="BA705" s="17">
        <v>9.1999999999999993</v>
      </c>
      <c r="BB705" s="17">
        <v>9.1999999999999993</v>
      </c>
      <c r="BC705" s="17">
        <v>9.8000000000000007</v>
      </c>
      <c r="BD705" s="14"/>
      <c r="BE705" s="14"/>
      <c r="BF705" s="14"/>
      <c r="BG705" s="14"/>
      <c r="BH705" s="14"/>
      <c r="BI705" s="14"/>
      <c r="BJ705" s="14"/>
      <c r="BK705" s="14"/>
      <c r="BL705" s="14"/>
      <c r="BM705" s="14"/>
      <c r="BN705" s="14"/>
      <c r="BO705" s="14"/>
      <c r="BP705" s="14"/>
      <c r="BQ705" s="14"/>
      <c r="BR705" s="14"/>
      <c r="BS705" s="14"/>
      <c r="BT705" s="14"/>
      <c r="BU705" s="14"/>
      <c r="BV705" s="14"/>
      <c r="BW705" s="14"/>
      <c r="BX705" s="14"/>
      <c r="BY705" s="14"/>
      <c r="BZ705" s="14"/>
      <c r="CA705" s="14"/>
      <c r="CB705" s="14"/>
      <c r="CC705" s="14"/>
      <c r="CD705" s="14"/>
      <c r="CE705" s="14"/>
      <c r="CF705" s="14"/>
      <c r="CG705" s="14"/>
      <c r="CH705" s="14"/>
      <c r="CI705" s="14"/>
      <c r="CJ705" s="14"/>
      <c r="CK705" s="14"/>
      <c r="CL705" s="14"/>
      <c r="CM705" s="14"/>
      <c r="CN705" s="14"/>
      <c r="CO705" s="14"/>
      <c r="CP705" s="14"/>
      <c r="CQ705" s="14"/>
      <c r="CR705" s="14"/>
      <c r="CS705" s="14"/>
      <c r="CT705" s="14"/>
      <c r="CU705" s="14"/>
      <c r="CV705" s="14"/>
      <c r="CW705" s="14"/>
      <c r="CX705" s="14"/>
      <c r="CY705" s="14"/>
      <c r="CZ705" s="14"/>
      <c r="DA705" s="14"/>
      <c r="DB705" s="14"/>
      <c r="DC705" s="14"/>
      <c r="DD705" s="14"/>
      <c r="DE705" s="14"/>
      <c r="DF705" s="14"/>
      <c r="DG705" s="14"/>
      <c r="DH705" s="14"/>
      <c r="DI705" s="14"/>
      <c r="DJ705" s="14"/>
      <c r="DK705" s="14"/>
      <c r="DL705" s="14"/>
      <c r="DM705" s="14"/>
      <c r="DN705" s="14"/>
      <c r="DO705" s="14"/>
      <c r="DP705" s="55">
        <v>0</v>
      </c>
      <c r="DQ705" s="66">
        <v>0</v>
      </c>
      <c r="DR705" s="16">
        <v>1</v>
      </c>
      <c r="DS705" s="43">
        <f>PRODUCT(Таблица1[[#This Row],[РЕЙТИНГ НТЛ]:[РЕГ НТЛ]])</f>
        <v>0</v>
      </c>
      <c r="DT705" s="74">
        <f>SUM(Таблица1[[#This Row],[РЕЙТИНГ DPT]:[РЕЙТИНГ НТЛ]])</f>
        <v>0</v>
      </c>
    </row>
    <row r="706" spans="1:124" x14ac:dyDescent="0.25">
      <c r="A706" s="13">
        <v>249</v>
      </c>
      <c r="B706" s="14" t="s">
        <v>359</v>
      </c>
      <c r="C706" s="14" t="s">
        <v>111</v>
      </c>
      <c r="D706" s="14" t="s">
        <v>162</v>
      </c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  <c r="AI706" s="14"/>
      <c r="AJ706" s="14"/>
      <c r="AK706" s="14"/>
      <c r="AL706" s="14"/>
      <c r="AM706" s="14"/>
      <c r="AN706" s="14"/>
      <c r="AO706" s="14"/>
      <c r="AP706" s="14"/>
      <c r="AQ706" s="14"/>
      <c r="AR706" s="14"/>
      <c r="AS706" s="14"/>
      <c r="AT706" s="14"/>
      <c r="AU706" s="14"/>
      <c r="AV706" s="14"/>
      <c r="AW706" s="14"/>
      <c r="AX706" s="14"/>
      <c r="AY706" s="14"/>
      <c r="AZ706" s="14"/>
      <c r="BA706" s="17">
        <v>8.8000000000000007</v>
      </c>
      <c r="BB706" s="17">
        <v>8</v>
      </c>
      <c r="BC706" s="17">
        <v>8.6</v>
      </c>
      <c r="BD706" s="14"/>
      <c r="BE706" s="14"/>
      <c r="BF706" s="14"/>
      <c r="BG706" s="14"/>
      <c r="BH706" s="14"/>
      <c r="BI706" s="14"/>
      <c r="BJ706" s="14"/>
      <c r="BK706" s="14"/>
      <c r="BL706" s="14"/>
      <c r="BM706" s="14"/>
      <c r="BN706" s="14"/>
      <c r="BO706" s="14"/>
      <c r="BP706" s="14"/>
      <c r="BQ706" s="14"/>
      <c r="BR706" s="14"/>
      <c r="BS706" s="14"/>
      <c r="BT706" s="14"/>
      <c r="BU706" s="14"/>
      <c r="BV706" s="14"/>
      <c r="BW706" s="14"/>
      <c r="BX706" s="14"/>
      <c r="BY706" s="14"/>
      <c r="BZ706" s="14"/>
      <c r="CA706" s="14"/>
      <c r="CB706" s="14"/>
      <c r="CC706" s="14"/>
      <c r="CD706" s="14"/>
      <c r="CE706" s="14"/>
      <c r="CF706" s="14"/>
      <c r="CG706" s="14"/>
      <c r="CH706" s="14"/>
      <c r="CI706" s="14"/>
      <c r="CJ706" s="14"/>
      <c r="CK706" s="14"/>
      <c r="CL706" s="14"/>
      <c r="CM706" s="14"/>
      <c r="CN706" s="14"/>
      <c r="CO706" s="14"/>
      <c r="CP706" s="14"/>
      <c r="CQ706" s="14"/>
      <c r="CR706" s="14"/>
      <c r="CS706" s="14"/>
      <c r="CT706" s="14"/>
      <c r="CU706" s="14"/>
      <c r="CV706" s="14"/>
      <c r="CW706" s="14"/>
      <c r="CX706" s="14"/>
      <c r="CY706" s="14"/>
      <c r="CZ706" s="14"/>
      <c r="DA706" s="14"/>
      <c r="DB706" s="14"/>
      <c r="DC706" s="14"/>
      <c r="DD706" s="14"/>
      <c r="DE706" s="14"/>
      <c r="DF706" s="14"/>
      <c r="DG706" s="14"/>
      <c r="DH706" s="14"/>
      <c r="DI706" s="14"/>
      <c r="DJ706" s="14"/>
      <c r="DK706" s="14"/>
      <c r="DL706" s="14"/>
      <c r="DM706" s="14"/>
      <c r="DN706" s="14"/>
      <c r="DO706" s="14"/>
      <c r="DP706" s="55">
        <v>0</v>
      </c>
      <c r="DQ706" s="66">
        <v>0</v>
      </c>
      <c r="DR706" s="16">
        <v>1</v>
      </c>
      <c r="DS706" s="43">
        <f>PRODUCT(Таблица1[[#This Row],[РЕЙТИНГ НТЛ]:[РЕГ НТЛ]])</f>
        <v>0</v>
      </c>
      <c r="DT706" s="74">
        <f>SUM(Таблица1[[#This Row],[РЕЙТИНГ DPT]:[РЕЙТИНГ НТЛ]])</f>
        <v>0</v>
      </c>
    </row>
    <row r="707" spans="1:124" x14ac:dyDescent="0.25">
      <c r="A707" s="13">
        <v>250</v>
      </c>
      <c r="B707" s="14" t="s">
        <v>360</v>
      </c>
      <c r="C707" s="14" t="s">
        <v>111</v>
      </c>
      <c r="D707" s="14" t="s">
        <v>162</v>
      </c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  <c r="AM707" s="14"/>
      <c r="AN707" s="14"/>
      <c r="AO707" s="14"/>
      <c r="AP707" s="14"/>
      <c r="AQ707" s="14"/>
      <c r="AR707" s="14"/>
      <c r="AS707" s="14"/>
      <c r="AT707" s="14"/>
      <c r="AU707" s="14"/>
      <c r="AV707" s="14"/>
      <c r="AW707" s="14"/>
      <c r="AX707" s="14"/>
      <c r="AY707" s="14"/>
      <c r="AZ707" s="14"/>
      <c r="BA707" s="17">
        <v>8.6</v>
      </c>
      <c r="BB707" s="17">
        <v>8.1999999999999993</v>
      </c>
      <c r="BC707" s="17">
        <v>8.6</v>
      </c>
      <c r="BD707" s="14"/>
      <c r="BE707" s="14"/>
      <c r="BF707" s="14"/>
      <c r="BG707" s="14"/>
      <c r="BH707" s="14"/>
      <c r="BI707" s="14"/>
      <c r="BJ707" s="14"/>
      <c r="BK707" s="14"/>
      <c r="BL707" s="14"/>
      <c r="BM707" s="14"/>
      <c r="BN707" s="14"/>
      <c r="BO707" s="14"/>
      <c r="BP707" s="14"/>
      <c r="BQ707" s="14"/>
      <c r="BR707" s="14"/>
      <c r="BS707" s="14"/>
      <c r="BT707" s="14"/>
      <c r="BU707" s="14"/>
      <c r="BV707" s="14"/>
      <c r="BW707" s="14"/>
      <c r="BX707" s="14"/>
      <c r="BY707" s="14"/>
      <c r="BZ707" s="14"/>
      <c r="CA707" s="14"/>
      <c r="CB707" s="14"/>
      <c r="CC707" s="14"/>
      <c r="CD707" s="14"/>
      <c r="CE707" s="14"/>
      <c r="CF707" s="14"/>
      <c r="CG707" s="14"/>
      <c r="CH707" s="14"/>
      <c r="CI707" s="14"/>
      <c r="CJ707" s="14"/>
      <c r="CK707" s="14"/>
      <c r="CL707" s="14"/>
      <c r="CM707" s="14"/>
      <c r="CN707" s="14"/>
      <c r="CO707" s="14"/>
      <c r="CP707" s="14"/>
      <c r="CQ707" s="14"/>
      <c r="CR707" s="14"/>
      <c r="CS707" s="14"/>
      <c r="CT707" s="14"/>
      <c r="CU707" s="14"/>
      <c r="CV707" s="14"/>
      <c r="CW707" s="14"/>
      <c r="CX707" s="14"/>
      <c r="CY707" s="14"/>
      <c r="CZ707" s="14"/>
      <c r="DA707" s="14"/>
      <c r="DB707" s="14"/>
      <c r="DC707" s="14"/>
      <c r="DD707" s="14"/>
      <c r="DE707" s="14"/>
      <c r="DF707" s="14"/>
      <c r="DG707" s="14"/>
      <c r="DH707" s="14"/>
      <c r="DI707" s="14"/>
      <c r="DJ707" s="14"/>
      <c r="DK707" s="14"/>
      <c r="DL707" s="14"/>
      <c r="DM707" s="14"/>
      <c r="DN707" s="14"/>
      <c r="DO707" s="14"/>
      <c r="DP707" s="55">
        <v>0</v>
      </c>
      <c r="DQ707" s="66">
        <v>0</v>
      </c>
      <c r="DR707" s="16">
        <v>1</v>
      </c>
      <c r="DS707" s="43">
        <f>PRODUCT(Таблица1[[#This Row],[РЕЙТИНГ НТЛ]:[РЕГ НТЛ]])</f>
        <v>0</v>
      </c>
      <c r="DT707" s="74">
        <f>SUM(Таблица1[[#This Row],[РЕЙТИНГ DPT]:[РЕЙТИНГ НТЛ]])</f>
        <v>0</v>
      </c>
    </row>
    <row r="708" spans="1:124" x14ac:dyDescent="0.25">
      <c r="A708" s="13">
        <v>63</v>
      </c>
      <c r="B708" s="14" t="s">
        <v>292</v>
      </c>
      <c r="C708" s="14" t="s">
        <v>111</v>
      </c>
      <c r="D708" s="14" t="s">
        <v>162</v>
      </c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7">
        <v>9.1999999999999993</v>
      </c>
      <c r="S708" s="17">
        <v>9.4</v>
      </c>
      <c r="T708" s="17">
        <v>9.1999999999999993</v>
      </c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  <c r="AI708" s="14"/>
      <c r="AJ708" s="14"/>
      <c r="AK708" s="14"/>
      <c r="AL708" s="14"/>
      <c r="AM708" s="14"/>
      <c r="AN708" s="14"/>
      <c r="AO708" s="14"/>
      <c r="AP708" s="14"/>
      <c r="AQ708" s="14"/>
      <c r="AR708" s="14"/>
      <c r="AS708" s="14"/>
      <c r="AT708" s="14"/>
      <c r="AU708" s="14"/>
      <c r="AV708" s="14"/>
      <c r="AW708" s="14"/>
      <c r="AX708" s="14"/>
      <c r="AY708" s="14"/>
      <c r="AZ708" s="14"/>
      <c r="BA708" s="14"/>
      <c r="BB708" s="14"/>
      <c r="BC708" s="14"/>
      <c r="BD708" s="14"/>
      <c r="BE708" s="14"/>
      <c r="BF708" s="14"/>
      <c r="BG708" s="14"/>
      <c r="BH708" s="14"/>
      <c r="BI708" s="14"/>
      <c r="BJ708" s="14"/>
      <c r="BK708" s="14"/>
      <c r="BL708" s="14"/>
      <c r="BM708" s="14"/>
      <c r="BN708" s="14"/>
      <c r="BO708" s="14"/>
      <c r="BP708" s="14"/>
      <c r="BQ708" s="14"/>
      <c r="BR708" s="14"/>
      <c r="BS708" s="14"/>
      <c r="BT708" s="14"/>
      <c r="BU708" s="14"/>
      <c r="BV708" s="14"/>
      <c r="BW708" s="14"/>
      <c r="BX708" s="14"/>
      <c r="BY708" s="14"/>
      <c r="BZ708" s="14"/>
      <c r="CA708" s="14"/>
      <c r="CB708" s="14"/>
      <c r="CC708" s="14"/>
      <c r="CD708" s="14"/>
      <c r="CE708" s="14"/>
      <c r="CF708" s="14"/>
      <c r="CG708" s="14"/>
      <c r="CH708" s="14"/>
      <c r="CI708" s="14"/>
      <c r="CJ708" s="14"/>
      <c r="CK708" s="14"/>
      <c r="CL708" s="14"/>
      <c r="CM708" s="14"/>
      <c r="CN708" s="14"/>
      <c r="CO708" s="14"/>
      <c r="CP708" s="14"/>
      <c r="CQ708" s="14"/>
      <c r="CR708" s="14"/>
      <c r="CS708" s="14"/>
      <c r="CT708" s="14"/>
      <c r="CU708" s="14"/>
      <c r="CV708" s="14"/>
      <c r="CW708" s="14"/>
      <c r="CX708" s="14"/>
      <c r="CY708" s="14"/>
      <c r="CZ708" s="14"/>
      <c r="DA708" s="14"/>
      <c r="DB708" s="14"/>
      <c r="DC708" s="14"/>
      <c r="DD708" s="14"/>
      <c r="DE708" s="14"/>
      <c r="DF708" s="14"/>
      <c r="DG708" s="14"/>
      <c r="DH708" s="14"/>
      <c r="DI708" s="14"/>
      <c r="DJ708" s="14"/>
      <c r="DK708" s="14"/>
      <c r="DL708" s="14"/>
      <c r="DM708" s="14"/>
      <c r="DN708" s="14"/>
      <c r="DO708" s="14"/>
      <c r="DP708" s="55">
        <v>0</v>
      </c>
      <c r="DQ708" s="66">
        <v>0</v>
      </c>
      <c r="DR708" s="16">
        <v>1</v>
      </c>
      <c r="DS708" s="43">
        <f>PRODUCT(Таблица1[[#This Row],[РЕЙТИНГ НТЛ]:[РЕГ НТЛ]])</f>
        <v>0</v>
      </c>
      <c r="DT708" s="74">
        <f>SUM(Таблица1[[#This Row],[РЕЙТИНГ DPT]:[РЕЙТИНГ НТЛ]])</f>
        <v>0</v>
      </c>
    </row>
    <row r="709" spans="1:124" x14ac:dyDescent="0.25">
      <c r="A709" s="13">
        <v>68</v>
      </c>
      <c r="B709" s="14" t="s">
        <v>295</v>
      </c>
      <c r="C709" s="14" t="s">
        <v>111</v>
      </c>
      <c r="D709" s="14" t="s">
        <v>162</v>
      </c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7">
        <v>9</v>
      </c>
      <c r="S709" s="17">
        <v>8.1999999999999993</v>
      </c>
      <c r="T709" s="17">
        <v>8.1999999999999993</v>
      </c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  <c r="AI709" s="14"/>
      <c r="AJ709" s="14"/>
      <c r="AK709" s="14"/>
      <c r="AL709" s="14"/>
      <c r="AM709" s="14"/>
      <c r="AN709" s="14"/>
      <c r="AO709" s="14"/>
      <c r="AP709" s="14"/>
      <c r="AQ709" s="14"/>
      <c r="AR709" s="14"/>
      <c r="AS709" s="14"/>
      <c r="AT709" s="14"/>
      <c r="AU709" s="14"/>
      <c r="AV709" s="14"/>
      <c r="AW709" s="14"/>
      <c r="AX709" s="14"/>
      <c r="AY709" s="14"/>
      <c r="AZ709" s="14"/>
      <c r="BA709" s="14"/>
      <c r="BB709" s="14"/>
      <c r="BC709" s="14"/>
      <c r="BD709" s="14"/>
      <c r="BE709" s="14"/>
      <c r="BF709" s="14"/>
      <c r="BG709" s="14"/>
      <c r="BH709" s="14"/>
      <c r="BI709" s="14"/>
      <c r="BJ709" s="14"/>
      <c r="BK709" s="14"/>
      <c r="BL709" s="14"/>
      <c r="BM709" s="14"/>
      <c r="BN709" s="14"/>
      <c r="BO709" s="14"/>
      <c r="BP709" s="14"/>
      <c r="BQ709" s="14"/>
      <c r="BR709" s="14"/>
      <c r="BS709" s="14"/>
      <c r="BT709" s="14"/>
      <c r="BU709" s="14"/>
      <c r="BV709" s="14"/>
      <c r="BW709" s="14"/>
      <c r="BX709" s="14"/>
      <c r="BY709" s="14"/>
      <c r="BZ709" s="14"/>
      <c r="CA709" s="14"/>
      <c r="CB709" s="14"/>
      <c r="CC709" s="14"/>
      <c r="CD709" s="14"/>
      <c r="CE709" s="14"/>
      <c r="CF709" s="14"/>
      <c r="CG709" s="14"/>
      <c r="CH709" s="14"/>
      <c r="CI709" s="14"/>
      <c r="CJ709" s="14"/>
      <c r="CK709" s="14"/>
      <c r="CL709" s="14"/>
      <c r="CM709" s="14"/>
      <c r="CN709" s="14"/>
      <c r="CO709" s="14"/>
      <c r="CP709" s="14"/>
      <c r="CQ709" s="14"/>
      <c r="CR709" s="14"/>
      <c r="CS709" s="14"/>
      <c r="CT709" s="14"/>
      <c r="CU709" s="14"/>
      <c r="CV709" s="14"/>
      <c r="CW709" s="14"/>
      <c r="CX709" s="14"/>
      <c r="CY709" s="14"/>
      <c r="CZ709" s="14"/>
      <c r="DA709" s="14"/>
      <c r="DB709" s="14"/>
      <c r="DC709" s="14"/>
      <c r="DD709" s="14"/>
      <c r="DE709" s="14"/>
      <c r="DF709" s="14"/>
      <c r="DG709" s="14"/>
      <c r="DH709" s="14"/>
      <c r="DI709" s="14"/>
      <c r="DJ709" s="14"/>
      <c r="DK709" s="14"/>
      <c r="DL709" s="14"/>
      <c r="DM709" s="14"/>
      <c r="DN709" s="14"/>
      <c r="DO709" s="14"/>
      <c r="DP709" s="55">
        <v>0</v>
      </c>
      <c r="DQ709" s="66">
        <v>0</v>
      </c>
      <c r="DR709" s="16">
        <v>1</v>
      </c>
      <c r="DS709" s="43">
        <f>PRODUCT(Таблица1[[#This Row],[РЕЙТИНГ НТЛ]:[РЕГ НТЛ]])</f>
        <v>0</v>
      </c>
      <c r="DT709" s="74">
        <f>SUM(Таблица1[[#This Row],[РЕЙТИНГ DPT]:[РЕЙТИНГ НТЛ]])</f>
        <v>0</v>
      </c>
    </row>
    <row r="710" spans="1:124" x14ac:dyDescent="0.25">
      <c r="A710" s="21">
        <v>78</v>
      </c>
      <c r="B710" s="18" t="s">
        <v>351</v>
      </c>
      <c r="C710" s="14" t="s">
        <v>111</v>
      </c>
      <c r="D710" s="18" t="s">
        <v>162</v>
      </c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  <c r="AF710" s="18"/>
      <c r="AG710" s="18"/>
      <c r="AH710" s="18"/>
      <c r="AI710" s="18"/>
      <c r="AJ710" s="18"/>
      <c r="AK710" s="18"/>
      <c r="AL710" s="18"/>
      <c r="AM710" s="18"/>
      <c r="AN710" s="18"/>
      <c r="AO710" s="18"/>
      <c r="AP710" s="18"/>
      <c r="AQ710" s="18"/>
      <c r="AR710" s="18"/>
      <c r="AS710" s="18"/>
      <c r="AT710" s="18"/>
      <c r="AU710" s="18"/>
      <c r="AV710" s="18"/>
      <c r="AW710" s="18"/>
      <c r="AX710" s="18"/>
      <c r="AY710" s="18"/>
      <c r="AZ710" s="18"/>
      <c r="BA710" s="26">
        <v>8.8000000000000007</v>
      </c>
      <c r="BB710" s="26">
        <v>8.6</v>
      </c>
      <c r="BC710" s="26">
        <v>9.1999999999999993</v>
      </c>
      <c r="BD710" s="18"/>
      <c r="BE710" s="18"/>
      <c r="BF710" s="18"/>
      <c r="BG710" s="18"/>
      <c r="BH710" s="18"/>
      <c r="BI710" s="18"/>
      <c r="BJ710" s="18"/>
      <c r="BK710" s="18"/>
      <c r="BL710" s="18"/>
      <c r="BM710" s="18"/>
      <c r="BN710" s="18"/>
      <c r="BO710" s="18"/>
      <c r="BP710" s="18"/>
      <c r="BQ710" s="18"/>
      <c r="BR710" s="18"/>
      <c r="BS710" s="18"/>
      <c r="BT710" s="18"/>
      <c r="BU710" s="18"/>
      <c r="BV710" s="18"/>
      <c r="BW710" s="18"/>
      <c r="BX710" s="18"/>
      <c r="BY710" s="18"/>
      <c r="BZ710" s="18"/>
      <c r="CA710" s="18"/>
      <c r="CB710" s="18"/>
      <c r="CC710" s="18"/>
      <c r="CD710" s="18"/>
      <c r="CE710" s="18"/>
      <c r="CF710" s="18"/>
      <c r="CG710" s="18"/>
      <c r="CH710" s="18"/>
      <c r="CI710" s="18"/>
      <c r="CJ710" s="18"/>
      <c r="CK710" s="18"/>
      <c r="CL710" s="18"/>
      <c r="CM710" s="18"/>
      <c r="CN710" s="18"/>
      <c r="CO710" s="18"/>
      <c r="CP710" s="18"/>
      <c r="CQ710" s="18"/>
      <c r="CR710" s="18"/>
      <c r="CS710" s="18"/>
      <c r="CT710" s="18"/>
      <c r="CU710" s="18"/>
      <c r="CV710" s="18"/>
      <c r="CW710" s="18"/>
      <c r="CX710" s="18"/>
      <c r="CY710" s="18"/>
      <c r="CZ710" s="18"/>
      <c r="DA710" s="18"/>
      <c r="DB710" s="18"/>
      <c r="DC710" s="18"/>
      <c r="DD710" s="18"/>
      <c r="DE710" s="18"/>
      <c r="DF710" s="18"/>
      <c r="DG710" s="18"/>
      <c r="DH710" s="18"/>
      <c r="DI710" s="18"/>
      <c r="DJ710" s="18"/>
      <c r="DK710" s="18"/>
      <c r="DL710" s="18"/>
      <c r="DM710" s="18"/>
      <c r="DN710" s="18"/>
      <c r="DO710" s="18"/>
      <c r="DP710" s="55">
        <v>0</v>
      </c>
      <c r="DQ710" s="66">
        <v>0</v>
      </c>
      <c r="DR710" s="16">
        <v>1</v>
      </c>
      <c r="DS710" s="44">
        <f>PRODUCT(Таблица1[[#This Row],[РЕЙТИНГ НТЛ]:[РЕГ НТЛ]])</f>
        <v>0</v>
      </c>
      <c r="DT710" s="74">
        <f>SUM(Таблица1[[#This Row],[РЕЙТИНГ DPT]:[РЕЙТИНГ НТЛ]])</f>
        <v>0</v>
      </c>
    </row>
    <row r="711" spans="1:124" x14ac:dyDescent="0.25">
      <c r="A711" s="13">
        <v>81</v>
      </c>
      <c r="B711" s="14" t="s">
        <v>427</v>
      </c>
      <c r="C711" s="14" t="s">
        <v>111</v>
      </c>
      <c r="D711" s="14" t="s">
        <v>162</v>
      </c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  <c r="AN711" s="14"/>
      <c r="AO711" s="14"/>
      <c r="AP711" s="17">
        <v>9.1999999999999993</v>
      </c>
      <c r="AQ711" s="17">
        <v>9</v>
      </c>
      <c r="AR711" s="17">
        <v>9.4</v>
      </c>
      <c r="AS711" s="17">
        <v>9.1999999999999993</v>
      </c>
      <c r="AT711" s="14"/>
      <c r="AU711" s="14"/>
      <c r="AV711" s="14"/>
      <c r="AW711" s="14"/>
      <c r="AX711" s="14"/>
      <c r="AY711" s="14"/>
      <c r="AZ711" s="14"/>
      <c r="BA711" s="14"/>
      <c r="BB711" s="14"/>
      <c r="BC711" s="14"/>
      <c r="BD711" s="14"/>
      <c r="BE711" s="14"/>
      <c r="BF711" s="14"/>
      <c r="BG711" s="14"/>
      <c r="BH711" s="14"/>
      <c r="BI711" s="14"/>
      <c r="BJ711" s="14"/>
      <c r="BK711" s="14"/>
      <c r="BL711" s="14"/>
      <c r="BM711" s="14"/>
      <c r="BN711" s="14"/>
      <c r="BO711" s="14"/>
      <c r="BP711" s="14"/>
      <c r="BQ711" s="14"/>
      <c r="BR711" s="14"/>
      <c r="BS711" s="14"/>
      <c r="BT711" s="14"/>
      <c r="BU711" s="14"/>
      <c r="BV711" s="14"/>
      <c r="BW711" s="14"/>
      <c r="BX711" s="14"/>
      <c r="BY711" s="14"/>
      <c r="BZ711" s="14"/>
      <c r="CA711" s="14"/>
      <c r="CB711" s="14"/>
      <c r="CC711" s="14"/>
      <c r="CD711" s="14"/>
      <c r="CE711" s="14"/>
      <c r="CF711" s="14"/>
      <c r="CG711" s="14"/>
      <c r="CH711" s="14"/>
      <c r="CI711" s="14"/>
      <c r="CJ711" s="14"/>
      <c r="CK711" s="14"/>
      <c r="CL711" s="14"/>
      <c r="CM711" s="14"/>
      <c r="CN711" s="14"/>
      <c r="CO711" s="14"/>
      <c r="CP711" s="14"/>
      <c r="CQ711" s="14"/>
      <c r="CR711" s="14"/>
      <c r="CS711" s="14"/>
      <c r="CT711" s="14"/>
      <c r="CU711" s="14"/>
      <c r="CV711" s="14"/>
      <c r="CW711" s="14"/>
      <c r="CX711" s="14"/>
      <c r="CY711" s="14"/>
      <c r="CZ711" s="14"/>
      <c r="DA711" s="14"/>
      <c r="DB711" s="14"/>
      <c r="DC711" s="14"/>
      <c r="DD711" s="14"/>
      <c r="DE711" s="14"/>
      <c r="DF711" s="14"/>
      <c r="DG711" s="14"/>
      <c r="DH711" s="14"/>
      <c r="DI711" s="14"/>
      <c r="DJ711" s="14"/>
      <c r="DK711" s="14"/>
      <c r="DL711" s="14"/>
      <c r="DM711" s="14"/>
      <c r="DN711" s="14"/>
      <c r="DO711" s="14"/>
      <c r="DP711" s="55">
        <v>0</v>
      </c>
      <c r="DQ711" s="66">
        <v>0</v>
      </c>
      <c r="DR711" s="31">
        <v>1</v>
      </c>
      <c r="DS711" s="43">
        <f>PRODUCT(Таблица1[[#This Row],[РЕЙТИНГ НТЛ]:[РЕГ НТЛ]])</f>
        <v>0</v>
      </c>
      <c r="DT711" s="74">
        <f>SUM(Таблица1[[#This Row],[РЕЙТИНГ DPT]:[РЕЙТИНГ НТЛ]])</f>
        <v>0</v>
      </c>
    </row>
    <row r="712" spans="1:124" x14ac:dyDescent="0.25">
      <c r="A712" s="21">
        <v>117</v>
      </c>
      <c r="B712" s="18" t="s">
        <v>339</v>
      </c>
      <c r="C712" s="14" t="s">
        <v>111</v>
      </c>
      <c r="D712" s="18" t="s">
        <v>162</v>
      </c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  <c r="AF712" s="18"/>
      <c r="AG712" s="18"/>
      <c r="AH712" s="18"/>
      <c r="AI712" s="18"/>
      <c r="AJ712" s="18"/>
      <c r="AK712" s="18"/>
      <c r="AL712" s="18"/>
      <c r="AM712" s="18"/>
      <c r="AN712" s="18"/>
      <c r="AO712" s="18"/>
      <c r="AP712" s="18"/>
      <c r="AQ712" s="18"/>
      <c r="AR712" s="18"/>
      <c r="AS712" s="18"/>
      <c r="AT712" s="26">
        <v>9</v>
      </c>
      <c r="AU712" s="26">
        <v>8.4</v>
      </c>
      <c r="AV712" s="26">
        <v>8.8000000000000007</v>
      </c>
      <c r="AW712" s="26">
        <v>8.1999999999999993</v>
      </c>
      <c r="AX712" s="18"/>
      <c r="AY712" s="18"/>
      <c r="AZ712" s="18"/>
      <c r="BA712" s="18"/>
      <c r="BB712" s="18"/>
      <c r="BC712" s="18"/>
      <c r="BD712" s="18"/>
      <c r="BE712" s="18"/>
      <c r="BF712" s="18"/>
      <c r="BG712" s="18"/>
      <c r="BH712" s="18"/>
      <c r="BI712" s="18"/>
      <c r="BJ712" s="18"/>
      <c r="BK712" s="18"/>
      <c r="BL712" s="18"/>
      <c r="BM712" s="18"/>
      <c r="BN712" s="18"/>
      <c r="BO712" s="18"/>
      <c r="BP712" s="18"/>
      <c r="BQ712" s="18"/>
      <c r="BR712" s="18"/>
      <c r="BS712" s="18"/>
      <c r="BT712" s="18"/>
      <c r="BU712" s="18"/>
      <c r="BV712" s="18"/>
      <c r="BW712" s="18"/>
      <c r="BX712" s="18"/>
      <c r="BY712" s="18"/>
      <c r="BZ712" s="18"/>
      <c r="CA712" s="18"/>
      <c r="CB712" s="18"/>
      <c r="CC712" s="18"/>
      <c r="CD712" s="18"/>
      <c r="CE712" s="18"/>
      <c r="CF712" s="18"/>
      <c r="CG712" s="18"/>
      <c r="CH712" s="18"/>
      <c r="CI712" s="18"/>
      <c r="CJ712" s="18"/>
      <c r="CK712" s="18"/>
      <c r="CL712" s="18"/>
      <c r="CM712" s="18"/>
      <c r="CN712" s="18"/>
      <c r="CO712" s="18"/>
      <c r="CP712" s="18"/>
      <c r="CQ712" s="18"/>
      <c r="CR712" s="18"/>
      <c r="CS712" s="18"/>
      <c r="CT712" s="18"/>
      <c r="CU712" s="18"/>
      <c r="CV712" s="18"/>
      <c r="CW712" s="18"/>
      <c r="CX712" s="18"/>
      <c r="CY712" s="18"/>
      <c r="CZ712" s="18"/>
      <c r="DA712" s="18"/>
      <c r="DB712" s="18"/>
      <c r="DC712" s="18"/>
      <c r="DD712" s="18"/>
      <c r="DE712" s="18"/>
      <c r="DF712" s="18"/>
      <c r="DG712" s="18"/>
      <c r="DH712" s="18"/>
      <c r="DI712" s="18"/>
      <c r="DJ712" s="18"/>
      <c r="DK712" s="18"/>
      <c r="DL712" s="18"/>
      <c r="DM712" s="18"/>
      <c r="DN712" s="18"/>
      <c r="DO712" s="18"/>
      <c r="DP712" s="55">
        <v>0</v>
      </c>
      <c r="DQ712" s="66">
        <v>0</v>
      </c>
      <c r="DR712" s="31">
        <v>1</v>
      </c>
      <c r="DS712" s="44">
        <f>PRODUCT(Таблица1[[#This Row],[РЕЙТИНГ НТЛ]:[РЕГ НТЛ]])</f>
        <v>0</v>
      </c>
      <c r="DT712" s="74">
        <f>SUM(Таблица1[[#This Row],[РЕЙТИНГ DPT]:[РЕЙТИНГ НТЛ]])</f>
        <v>0</v>
      </c>
    </row>
    <row r="713" spans="1:124" x14ac:dyDescent="0.25">
      <c r="A713" s="29">
        <v>159</v>
      </c>
      <c r="B713" s="30" t="s">
        <v>401</v>
      </c>
      <c r="C713" s="14" t="s">
        <v>111</v>
      </c>
      <c r="D713" s="30" t="s">
        <v>162</v>
      </c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30"/>
      <c r="BQ713" s="30"/>
      <c r="BR713" s="30"/>
      <c r="BS713" s="30"/>
      <c r="BT713" s="30"/>
      <c r="BU713" s="30"/>
      <c r="BV713" s="30"/>
      <c r="BW713" s="30"/>
      <c r="BX713" s="30"/>
      <c r="BY713" s="30"/>
      <c r="BZ713" s="30"/>
      <c r="CA713" s="30"/>
      <c r="CB713" s="30"/>
      <c r="CC713" s="30"/>
      <c r="CD713" s="30"/>
      <c r="CE713" s="30"/>
      <c r="CF713" s="30"/>
      <c r="CG713" s="37">
        <v>8.8000000000000007</v>
      </c>
      <c r="CH713" s="37">
        <v>8.4</v>
      </c>
      <c r="CI713" s="37">
        <v>9.1999999999999993</v>
      </c>
      <c r="CJ713" s="37">
        <v>9.4</v>
      </c>
      <c r="CK713" s="30"/>
      <c r="CL713" s="30"/>
      <c r="CM713" s="30"/>
      <c r="CN713" s="30"/>
      <c r="CO713" s="30"/>
      <c r="CP713" s="30"/>
      <c r="CQ713" s="30"/>
      <c r="CR713" s="30"/>
      <c r="CS713" s="30"/>
      <c r="CT713" s="30"/>
      <c r="CU713" s="30"/>
      <c r="CV713" s="30"/>
      <c r="CW713" s="30"/>
      <c r="CX713" s="30"/>
      <c r="CY713" s="30"/>
      <c r="CZ713" s="30"/>
      <c r="DA713" s="30"/>
      <c r="DB713" s="30"/>
      <c r="DC713" s="30"/>
      <c r="DD713" s="30"/>
      <c r="DE713" s="30"/>
      <c r="DF713" s="30"/>
      <c r="DG713" s="30"/>
      <c r="DH713" s="30"/>
      <c r="DI713" s="30"/>
      <c r="DJ713" s="30"/>
      <c r="DK713" s="30"/>
      <c r="DL713" s="30"/>
      <c r="DM713" s="30"/>
      <c r="DN713" s="30"/>
      <c r="DO713" s="30"/>
      <c r="DP713" s="55">
        <v>0</v>
      </c>
      <c r="DQ713" s="66">
        <v>0</v>
      </c>
      <c r="DR713" s="31">
        <v>1</v>
      </c>
      <c r="DS713" s="73">
        <f>PRODUCT(Таблица1[[#This Row],[РЕЙТИНГ НТЛ]:[РЕГ НТЛ]])</f>
        <v>0</v>
      </c>
      <c r="DT713" s="74">
        <f>SUM(Таблица1[[#This Row],[РЕЙТИНГ DPT]:[РЕЙТИНГ НТЛ]])</f>
        <v>0</v>
      </c>
    </row>
    <row r="714" spans="1:124" x14ac:dyDescent="0.25">
      <c r="A714" s="13">
        <v>14</v>
      </c>
      <c r="B714" s="14" t="s">
        <v>264</v>
      </c>
      <c r="C714" s="14" t="s">
        <v>111</v>
      </c>
      <c r="D714" s="14" t="s">
        <v>162</v>
      </c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7">
        <v>9.4</v>
      </c>
      <c r="S714" s="17">
        <v>9.4</v>
      </c>
      <c r="T714" s="17">
        <v>9.6</v>
      </c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  <c r="AI714" s="14"/>
      <c r="AJ714" s="14"/>
      <c r="AK714" s="14"/>
      <c r="AL714" s="14"/>
      <c r="AM714" s="14"/>
      <c r="AN714" s="14"/>
      <c r="AO714" s="14"/>
      <c r="AP714" s="14"/>
      <c r="AQ714" s="14"/>
      <c r="AR714" s="14"/>
      <c r="AS714" s="14"/>
      <c r="AT714" s="14"/>
      <c r="AU714" s="14"/>
      <c r="AV714" s="14"/>
      <c r="AW714" s="14"/>
      <c r="AX714" s="14"/>
      <c r="AY714" s="14"/>
      <c r="AZ714" s="14"/>
      <c r="BA714" s="14"/>
      <c r="BB714" s="14"/>
      <c r="BC714" s="14"/>
      <c r="BD714" s="14"/>
      <c r="BE714" s="14"/>
      <c r="BF714" s="14"/>
      <c r="BG714" s="14"/>
      <c r="BH714" s="14"/>
      <c r="BI714" s="14"/>
      <c r="BJ714" s="14"/>
      <c r="BK714" s="14"/>
      <c r="BL714" s="14"/>
      <c r="BM714" s="14"/>
      <c r="BN714" s="14"/>
      <c r="BO714" s="14"/>
      <c r="BP714" s="14"/>
      <c r="BQ714" s="14"/>
      <c r="BR714" s="14"/>
      <c r="BS714" s="14"/>
      <c r="BT714" s="14"/>
      <c r="BU714" s="14"/>
      <c r="BV714" s="14"/>
      <c r="BW714" s="14"/>
      <c r="BX714" s="14"/>
      <c r="BY714" s="14"/>
      <c r="BZ714" s="14"/>
      <c r="CA714" s="14"/>
      <c r="CB714" s="14"/>
      <c r="CC714" s="14"/>
      <c r="CD714" s="14"/>
      <c r="CE714" s="14"/>
      <c r="CF714" s="14"/>
      <c r="CG714" s="14"/>
      <c r="CH714" s="14"/>
      <c r="CI714" s="14"/>
      <c r="CJ714" s="14"/>
      <c r="CK714" s="14"/>
      <c r="CL714" s="14"/>
      <c r="CM714" s="14"/>
      <c r="CN714" s="14"/>
      <c r="CO714" s="14"/>
      <c r="CP714" s="14"/>
      <c r="CQ714" s="14"/>
      <c r="CR714" s="14"/>
      <c r="CS714" s="14"/>
      <c r="CT714" s="14"/>
      <c r="CU714" s="14"/>
      <c r="CV714" s="14"/>
      <c r="CW714" s="14"/>
      <c r="CX714" s="14"/>
      <c r="CY714" s="14"/>
      <c r="CZ714" s="14"/>
      <c r="DA714" s="14"/>
      <c r="DB714" s="14"/>
      <c r="DC714" s="14"/>
      <c r="DD714" s="14"/>
      <c r="DE714" s="14"/>
      <c r="DF714" s="14"/>
      <c r="DG714" s="14"/>
      <c r="DH714" s="14"/>
      <c r="DI714" s="14"/>
      <c r="DJ714" s="14"/>
      <c r="DK714" s="14"/>
      <c r="DL714" s="14"/>
      <c r="DM714" s="14"/>
      <c r="DN714" s="14"/>
      <c r="DO714" s="14"/>
      <c r="DP714" s="55">
        <v>0</v>
      </c>
      <c r="DQ714" s="66">
        <v>0</v>
      </c>
      <c r="DR714" s="31">
        <v>1</v>
      </c>
      <c r="DS714" s="43">
        <f>PRODUCT(Таблица1[[#This Row],[РЕЙТИНГ НТЛ]:[РЕГ НТЛ]])</f>
        <v>0</v>
      </c>
      <c r="DT714" s="74">
        <f>SUM(Таблица1[[#This Row],[РЕЙТИНГ DPT]:[РЕЙТИНГ НТЛ]])</f>
        <v>0</v>
      </c>
    </row>
    <row r="715" spans="1:124" x14ac:dyDescent="0.25">
      <c r="A715" s="13">
        <v>49</v>
      </c>
      <c r="B715" s="14" t="s">
        <v>282</v>
      </c>
      <c r="C715" s="14" t="s">
        <v>111</v>
      </c>
      <c r="D715" s="14" t="s">
        <v>162</v>
      </c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7">
        <v>8.1999999999999993</v>
      </c>
      <c r="S715" s="17">
        <v>8</v>
      </c>
      <c r="T715" s="17">
        <v>8.6</v>
      </c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  <c r="AI715" s="14"/>
      <c r="AJ715" s="14"/>
      <c r="AK715" s="14"/>
      <c r="AL715" s="14"/>
      <c r="AM715" s="14"/>
      <c r="AN715" s="14"/>
      <c r="AO715" s="14"/>
      <c r="AP715" s="14"/>
      <c r="AQ715" s="14"/>
      <c r="AR715" s="14"/>
      <c r="AS715" s="14"/>
      <c r="AT715" s="14"/>
      <c r="AU715" s="14"/>
      <c r="AV715" s="14"/>
      <c r="AW715" s="14"/>
      <c r="AX715" s="14"/>
      <c r="AY715" s="14"/>
      <c r="AZ715" s="14"/>
      <c r="BA715" s="14"/>
      <c r="BB715" s="14"/>
      <c r="BC715" s="14"/>
      <c r="BD715" s="14"/>
      <c r="BE715" s="14"/>
      <c r="BF715" s="14"/>
      <c r="BG715" s="14"/>
      <c r="BH715" s="14"/>
      <c r="BI715" s="14"/>
      <c r="BJ715" s="14"/>
      <c r="BK715" s="14"/>
      <c r="BL715" s="14"/>
      <c r="BM715" s="14"/>
      <c r="BN715" s="14"/>
      <c r="BO715" s="14"/>
      <c r="BP715" s="14"/>
      <c r="BQ715" s="14"/>
      <c r="BR715" s="14"/>
      <c r="BS715" s="14"/>
      <c r="BT715" s="14"/>
      <c r="BU715" s="14"/>
      <c r="BV715" s="14"/>
      <c r="BW715" s="14"/>
      <c r="BX715" s="14"/>
      <c r="BY715" s="14"/>
      <c r="BZ715" s="14"/>
      <c r="CA715" s="14"/>
      <c r="CB715" s="14"/>
      <c r="CC715" s="14"/>
      <c r="CD715" s="14"/>
      <c r="CE715" s="14"/>
      <c r="CF715" s="14"/>
      <c r="CG715" s="14"/>
      <c r="CH715" s="14"/>
      <c r="CI715" s="14"/>
      <c r="CJ715" s="14"/>
      <c r="CK715" s="14"/>
      <c r="CL715" s="14"/>
      <c r="CM715" s="14"/>
      <c r="CN715" s="14"/>
      <c r="CO715" s="14"/>
      <c r="CP715" s="14"/>
      <c r="CQ715" s="14"/>
      <c r="CR715" s="14"/>
      <c r="CS715" s="14"/>
      <c r="CT715" s="14"/>
      <c r="CU715" s="14"/>
      <c r="CV715" s="14"/>
      <c r="CW715" s="14"/>
      <c r="CX715" s="14"/>
      <c r="CY715" s="14"/>
      <c r="CZ715" s="14"/>
      <c r="DA715" s="14"/>
      <c r="DB715" s="14"/>
      <c r="DC715" s="14"/>
      <c r="DD715" s="14"/>
      <c r="DE715" s="14"/>
      <c r="DF715" s="14"/>
      <c r="DG715" s="14"/>
      <c r="DH715" s="14"/>
      <c r="DI715" s="14"/>
      <c r="DJ715" s="14"/>
      <c r="DK715" s="14"/>
      <c r="DL715" s="14"/>
      <c r="DM715" s="14"/>
      <c r="DN715" s="14"/>
      <c r="DO715" s="14"/>
      <c r="DP715" s="55">
        <v>0</v>
      </c>
      <c r="DQ715" s="66">
        <v>0</v>
      </c>
      <c r="DR715" s="31">
        <v>1</v>
      </c>
      <c r="DS715" s="43">
        <f>PRODUCT(Таблица1[[#This Row],[РЕЙТИНГ НТЛ]:[РЕГ НТЛ]])</f>
        <v>0</v>
      </c>
      <c r="DT715" s="74">
        <f>SUM(Таблица1[[#This Row],[РЕЙТИНГ DPT]:[РЕЙТИНГ НТЛ]])</f>
        <v>0</v>
      </c>
    </row>
    <row r="716" spans="1:124" x14ac:dyDescent="0.25">
      <c r="A716" s="13">
        <v>251</v>
      </c>
      <c r="B716" s="14" t="s">
        <v>361</v>
      </c>
      <c r="C716" s="14" t="s">
        <v>111</v>
      </c>
      <c r="D716" s="14" t="s">
        <v>162</v>
      </c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  <c r="AI716" s="14"/>
      <c r="AJ716" s="14"/>
      <c r="AK716" s="14"/>
      <c r="AL716" s="14"/>
      <c r="AM716" s="14"/>
      <c r="AN716" s="14"/>
      <c r="AO716" s="14"/>
      <c r="AP716" s="14"/>
      <c r="AQ716" s="14"/>
      <c r="AR716" s="14"/>
      <c r="AS716" s="14"/>
      <c r="AT716" s="14"/>
      <c r="AU716" s="14"/>
      <c r="AV716" s="14"/>
      <c r="AW716" s="14"/>
      <c r="AX716" s="14"/>
      <c r="AY716" s="14"/>
      <c r="AZ716" s="14"/>
      <c r="BA716" s="17">
        <v>9</v>
      </c>
      <c r="BB716" s="17">
        <v>7.8</v>
      </c>
      <c r="BC716" s="17">
        <v>8.4</v>
      </c>
      <c r="BD716" s="14"/>
      <c r="BE716" s="14"/>
      <c r="BF716" s="14"/>
      <c r="BG716" s="14"/>
      <c r="BH716" s="14"/>
      <c r="BI716" s="14"/>
      <c r="BJ716" s="14"/>
      <c r="BK716" s="14"/>
      <c r="BL716" s="14"/>
      <c r="BM716" s="14"/>
      <c r="BN716" s="14"/>
      <c r="BO716" s="14"/>
      <c r="BP716" s="14"/>
      <c r="BQ716" s="14"/>
      <c r="BR716" s="14"/>
      <c r="BS716" s="14"/>
      <c r="BT716" s="14"/>
      <c r="BU716" s="14"/>
      <c r="BV716" s="14"/>
      <c r="BW716" s="14"/>
      <c r="BX716" s="14"/>
      <c r="BY716" s="14"/>
      <c r="BZ716" s="14"/>
      <c r="CA716" s="14"/>
      <c r="CB716" s="14"/>
      <c r="CC716" s="14"/>
      <c r="CD716" s="14"/>
      <c r="CE716" s="14"/>
      <c r="CF716" s="14"/>
      <c r="CG716" s="14"/>
      <c r="CH716" s="14"/>
      <c r="CI716" s="14"/>
      <c r="CJ716" s="14"/>
      <c r="CK716" s="14"/>
      <c r="CL716" s="14"/>
      <c r="CM716" s="14"/>
      <c r="CN716" s="14"/>
      <c r="CO716" s="14"/>
      <c r="CP716" s="14"/>
      <c r="CQ716" s="14"/>
      <c r="CR716" s="14"/>
      <c r="CS716" s="14"/>
      <c r="CT716" s="14"/>
      <c r="CU716" s="14"/>
      <c r="CV716" s="14"/>
      <c r="CW716" s="14"/>
      <c r="CX716" s="14"/>
      <c r="CY716" s="14"/>
      <c r="CZ716" s="14"/>
      <c r="DA716" s="14"/>
      <c r="DB716" s="14"/>
      <c r="DC716" s="14"/>
      <c r="DD716" s="14"/>
      <c r="DE716" s="14"/>
      <c r="DF716" s="14"/>
      <c r="DG716" s="14"/>
      <c r="DH716" s="14"/>
      <c r="DI716" s="14"/>
      <c r="DJ716" s="14"/>
      <c r="DK716" s="14"/>
      <c r="DL716" s="14"/>
      <c r="DM716" s="14"/>
      <c r="DN716" s="14"/>
      <c r="DO716" s="14"/>
      <c r="DP716" s="55">
        <v>0</v>
      </c>
      <c r="DQ716" s="66">
        <v>0</v>
      </c>
      <c r="DR716" s="31">
        <v>0</v>
      </c>
      <c r="DS716" s="43">
        <f>PRODUCT(Таблица1[[#This Row],[РЕЙТИНГ НТЛ]:[РЕГ НТЛ]])</f>
        <v>0</v>
      </c>
      <c r="DT716" s="74">
        <f>SUM(Таблица1[[#This Row],[РЕЙТИНГ DPT]:[РЕЙТИНГ НТЛ]])</f>
        <v>0</v>
      </c>
    </row>
    <row r="717" spans="1:124" x14ac:dyDescent="0.25">
      <c r="A717" s="13">
        <v>40</v>
      </c>
      <c r="B717" s="14" t="s">
        <v>280</v>
      </c>
      <c r="C717" s="14" t="s">
        <v>111</v>
      </c>
      <c r="D717" s="14" t="s">
        <v>162</v>
      </c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7">
        <v>9.4</v>
      </c>
      <c r="S717" s="17">
        <v>9.6</v>
      </c>
      <c r="T717" s="17">
        <v>9.4</v>
      </c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  <c r="AI717" s="14"/>
      <c r="AJ717" s="14"/>
      <c r="AK717" s="14"/>
      <c r="AL717" s="14"/>
      <c r="AM717" s="14"/>
      <c r="AN717" s="14"/>
      <c r="AO717" s="14"/>
      <c r="AP717" s="14"/>
      <c r="AQ717" s="14"/>
      <c r="AR717" s="14"/>
      <c r="AS717" s="14"/>
      <c r="AT717" s="14"/>
      <c r="AU717" s="14"/>
      <c r="AV717" s="14"/>
      <c r="AW717" s="14"/>
      <c r="AX717" s="14"/>
      <c r="AY717" s="14"/>
      <c r="AZ717" s="14"/>
      <c r="BA717" s="14"/>
      <c r="BB717" s="14"/>
      <c r="BC717" s="14"/>
      <c r="BD717" s="14"/>
      <c r="BE717" s="14"/>
      <c r="BF717" s="14"/>
      <c r="BG717" s="14"/>
      <c r="BH717" s="14"/>
      <c r="BI717" s="14"/>
      <c r="BJ717" s="14"/>
      <c r="BK717" s="14"/>
      <c r="BL717" s="14"/>
      <c r="BM717" s="14"/>
      <c r="BN717" s="14"/>
      <c r="BO717" s="14"/>
      <c r="BP717" s="14"/>
      <c r="BQ717" s="14"/>
      <c r="BR717" s="14"/>
      <c r="BS717" s="14"/>
      <c r="BT717" s="14"/>
      <c r="BU717" s="14"/>
      <c r="BV717" s="14"/>
      <c r="BW717" s="14"/>
      <c r="BX717" s="14"/>
      <c r="BY717" s="14"/>
      <c r="BZ717" s="14"/>
      <c r="CA717" s="14"/>
      <c r="CB717" s="14"/>
      <c r="CC717" s="14"/>
      <c r="CD717" s="14"/>
      <c r="CE717" s="14"/>
      <c r="CF717" s="14"/>
      <c r="CG717" s="14"/>
      <c r="CH717" s="14"/>
      <c r="CI717" s="14"/>
      <c r="CJ717" s="14"/>
      <c r="CK717" s="14"/>
      <c r="CL717" s="14"/>
      <c r="CM717" s="14"/>
      <c r="CN717" s="14"/>
      <c r="CO717" s="14"/>
      <c r="CP717" s="14"/>
      <c r="CQ717" s="14"/>
      <c r="CR717" s="14"/>
      <c r="CS717" s="14"/>
      <c r="CT717" s="14"/>
      <c r="CU717" s="14"/>
      <c r="CV717" s="14"/>
      <c r="CW717" s="14"/>
      <c r="CX717" s="14"/>
      <c r="CY717" s="14"/>
      <c r="CZ717" s="14"/>
      <c r="DA717" s="14"/>
      <c r="DB717" s="14"/>
      <c r="DC717" s="14"/>
      <c r="DD717" s="14"/>
      <c r="DE717" s="14"/>
      <c r="DF717" s="14"/>
      <c r="DG717" s="14"/>
      <c r="DH717" s="14"/>
      <c r="DI717" s="14"/>
      <c r="DJ717" s="14"/>
      <c r="DK717" s="14"/>
      <c r="DL717" s="14"/>
      <c r="DM717" s="14"/>
      <c r="DN717" s="14"/>
      <c r="DO717" s="14"/>
      <c r="DP717" s="55">
        <v>0</v>
      </c>
      <c r="DQ717" s="66">
        <v>0</v>
      </c>
      <c r="DR717" s="16">
        <v>1</v>
      </c>
      <c r="DS717" s="43">
        <f>PRODUCT(Таблица1[[#This Row],[РЕЙТИНГ НТЛ]:[РЕГ НТЛ]])</f>
        <v>0</v>
      </c>
      <c r="DT717" s="74">
        <f>SUM(Таблица1[[#This Row],[РЕЙТИНГ DPT]:[РЕЙТИНГ НТЛ]])</f>
        <v>0</v>
      </c>
    </row>
    <row r="718" spans="1:124" x14ac:dyDescent="0.25">
      <c r="A718" s="13">
        <v>79</v>
      </c>
      <c r="B718" s="14" t="s">
        <v>429</v>
      </c>
      <c r="C718" s="14" t="s">
        <v>111</v>
      </c>
      <c r="D718" s="14" t="s">
        <v>112</v>
      </c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  <c r="AI718" s="14"/>
      <c r="AJ718" s="14"/>
      <c r="AK718" s="14"/>
      <c r="AL718" s="14"/>
      <c r="AM718" s="14"/>
      <c r="AN718" s="14"/>
      <c r="AO718" s="14"/>
      <c r="AP718" s="14"/>
      <c r="AQ718" s="14"/>
      <c r="AR718" s="14"/>
      <c r="AS718" s="14"/>
      <c r="AT718" s="14"/>
      <c r="AU718" s="14"/>
      <c r="AV718" s="14"/>
      <c r="AW718" s="14"/>
      <c r="AX718" s="14"/>
      <c r="AY718" s="14"/>
      <c r="AZ718" s="14"/>
      <c r="BA718" s="14"/>
      <c r="BB718" s="14"/>
      <c r="BC718" s="14"/>
      <c r="BD718" s="14"/>
      <c r="BE718" s="14">
        <v>1</v>
      </c>
      <c r="BF718" s="14"/>
      <c r="BG718" s="14"/>
      <c r="BH718" s="14"/>
      <c r="BI718" s="14"/>
      <c r="BJ718" s="14"/>
      <c r="BK718" s="14"/>
      <c r="BL718" s="14"/>
      <c r="BM718" s="14"/>
      <c r="BN718" s="14"/>
      <c r="BO718" s="14"/>
      <c r="BP718" s="14"/>
      <c r="BQ718" s="14"/>
      <c r="BR718" s="14"/>
      <c r="BS718" s="14"/>
      <c r="BT718" s="14"/>
      <c r="BU718" s="14"/>
      <c r="BV718" s="14"/>
      <c r="BW718" s="14"/>
      <c r="BX718" s="14"/>
      <c r="BY718" s="14"/>
      <c r="BZ718" s="14"/>
      <c r="CA718" s="14"/>
      <c r="CB718" s="14"/>
      <c r="CC718" s="14"/>
      <c r="CD718" s="14"/>
      <c r="CE718" s="14"/>
      <c r="CF718" s="14"/>
      <c r="CG718" s="14"/>
      <c r="CH718" s="14"/>
      <c r="CI718" s="14"/>
      <c r="CJ718" s="14"/>
      <c r="CK718" s="14"/>
      <c r="CL718" s="14"/>
      <c r="CM718" s="14"/>
      <c r="CN718" s="14"/>
      <c r="CO718" s="14"/>
      <c r="CP718" s="14"/>
      <c r="CQ718" s="14"/>
      <c r="CR718" s="14"/>
      <c r="CS718" s="14"/>
      <c r="CT718" s="14"/>
      <c r="CU718" s="14"/>
      <c r="CV718" s="14"/>
      <c r="CW718" s="14"/>
      <c r="CX718" s="14"/>
      <c r="CY718" s="14"/>
      <c r="CZ718" s="14"/>
      <c r="DA718" s="14"/>
      <c r="DB718" s="14"/>
      <c r="DC718" s="14"/>
      <c r="DD718" s="14"/>
      <c r="DE718" s="14"/>
      <c r="DF718" s="14"/>
      <c r="DG718" s="14"/>
      <c r="DH718" s="14"/>
      <c r="DI718" s="14"/>
      <c r="DJ718" s="14"/>
      <c r="DK718" s="14"/>
      <c r="DL718" s="14"/>
      <c r="DM718" s="14"/>
      <c r="DN718" s="14"/>
      <c r="DO718" s="14"/>
      <c r="DP718" s="55">
        <v>0</v>
      </c>
      <c r="DQ718" s="66">
        <v>0</v>
      </c>
      <c r="DR718" s="16">
        <v>0.5</v>
      </c>
      <c r="DS718" s="43">
        <f>PRODUCT(Таблица1[[#This Row],[РЕЙТИНГ НТЛ]:[РЕГ НТЛ]])</f>
        <v>0</v>
      </c>
      <c r="DT718" s="74">
        <f>SUM(Таблица1[[#This Row],[РЕЙТИНГ DPT]:[РЕЙТИНГ НТЛ]])</f>
        <v>0</v>
      </c>
    </row>
    <row r="719" spans="1:124" x14ac:dyDescent="0.25">
      <c r="A719" s="21">
        <v>238</v>
      </c>
      <c r="B719" s="18" t="s">
        <v>309</v>
      </c>
      <c r="C719" s="14" t="s">
        <v>111</v>
      </c>
      <c r="D719" s="18" t="s">
        <v>162</v>
      </c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26">
        <v>9.4</v>
      </c>
      <c r="S719" s="26">
        <v>9</v>
      </c>
      <c r="T719" s="26">
        <v>8.8000000000000007</v>
      </c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8"/>
      <c r="AF719" s="18"/>
      <c r="AG719" s="18"/>
      <c r="AH719" s="18"/>
      <c r="AI719" s="18"/>
      <c r="AJ719" s="18"/>
      <c r="AK719" s="18"/>
      <c r="AL719" s="18"/>
      <c r="AM719" s="18"/>
      <c r="AN719" s="18"/>
      <c r="AO719" s="18"/>
      <c r="AP719" s="18"/>
      <c r="AQ719" s="18"/>
      <c r="AR719" s="18"/>
      <c r="AS719" s="18"/>
      <c r="AT719" s="18"/>
      <c r="AU719" s="18"/>
      <c r="AV719" s="18"/>
      <c r="AW719" s="18"/>
      <c r="AX719" s="18"/>
      <c r="AY719" s="18"/>
      <c r="AZ719" s="18"/>
      <c r="BA719" s="18"/>
      <c r="BB719" s="18"/>
      <c r="BC719" s="18"/>
      <c r="BD719" s="18"/>
      <c r="BE719" s="18"/>
      <c r="BF719" s="18"/>
      <c r="BG719" s="18"/>
      <c r="BH719" s="18"/>
      <c r="BI719" s="18"/>
      <c r="BJ719" s="18"/>
      <c r="BK719" s="18"/>
      <c r="BL719" s="18"/>
      <c r="BM719" s="18"/>
      <c r="BN719" s="18"/>
      <c r="BO719" s="18"/>
      <c r="BP719" s="18"/>
      <c r="BQ719" s="18"/>
      <c r="BR719" s="18"/>
      <c r="BS719" s="18"/>
      <c r="BT719" s="18"/>
      <c r="BU719" s="18"/>
      <c r="BV719" s="18"/>
      <c r="BW719" s="18"/>
      <c r="BX719" s="18"/>
      <c r="BY719" s="18"/>
      <c r="BZ719" s="18"/>
      <c r="CA719" s="18"/>
      <c r="CB719" s="18"/>
      <c r="CC719" s="18"/>
      <c r="CD719" s="18"/>
      <c r="CE719" s="18"/>
      <c r="CF719" s="18"/>
      <c r="CG719" s="18"/>
      <c r="CH719" s="18"/>
      <c r="CI719" s="18"/>
      <c r="CJ719" s="18"/>
      <c r="CK719" s="18"/>
      <c r="CL719" s="18"/>
      <c r="CM719" s="18"/>
      <c r="CN719" s="18"/>
      <c r="CO719" s="18"/>
      <c r="CP719" s="18"/>
      <c r="CQ719" s="18"/>
      <c r="CR719" s="18"/>
      <c r="CS719" s="18"/>
      <c r="CT719" s="18"/>
      <c r="CU719" s="18"/>
      <c r="CV719" s="18"/>
      <c r="CW719" s="18"/>
      <c r="CX719" s="18"/>
      <c r="CY719" s="18"/>
      <c r="CZ719" s="18"/>
      <c r="DA719" s="18"/>
      <c r="DB719" s="18"/>
      <c r="DC719" s="18"/>
      <c r="DD719" s="18"/>
      <c r="DE719" s="18"/>
      <c r="DF719" s="18"/>
      <c r="DG719" s="18"/>
      <c r="DH719" s="18"/>
      <c r="DI719" s="18"/>
      <c r="DJ719" s="18"/>
      <c r="DK719" s="18"/>
      <c r="DL719" s="18"/>
      <c r="DM719" s="18"/>
      <c r="DN719" s="18"/>
      <c r="DO719" s="18"/>
      <c r="DP719" s="55">
        <v>0</v>
      </c>
      <c r="DQ719" s="66">
        <v>0</v>
      </c>
      <c r="DR719" s="16">
        <v>0</v>
      </c>
      <c r="DS719" s="44">
        <f>PRODUCT(Таблица1[[#This Row],[РЕЙТИНГ НТЛ]:[РЕГ НТЛ]])</f>
        <v>0</v>
      </c>
      <c r="DT719" s="74">
        <f>SUM(Таблица1[[#This Row],[РЕЙТИНГ DPT]:[РЕЙТИНГ НТЛ]])</f>
        <v>0</v>
      </c>
    </row>
    <row r="720" spans="1:124" x14ac:dyDescent="0.25">
      <c r="A720" s="13">
        <v>254</v>
      </c>
      <c r="B720" s="14" t="s">
        <v>350</v>
      </c>
      <c r="C720" s="14" t="s">
        <v>111</v>
      </c>
      <c r="D720" s="14" t="s">
        <v>162</v>
      </c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  <c r="AI720" s="14"/>
      <c r="AJ720" s="14"/>
      <c r="AK720" s="14"/>
      <c r="AL720" s="14"/>
      <c r="AM720" s="14"/>
      <c r="AN720" s="14"/>
      <c r="AO720" s="14"/>
      <c r="AP720" s="14"/>
      <c r="AQ720" s="14"/>
      <c r="AR720" s="14"/>
      <c r="AS720" s="14"/>
      <c r="AT720" s="17">
        <v>8.8000000000000007</v>
      </c>
      <c r="AU720" s="17">
        <v>8.1999999999999993</v>
      </c>
      <c r="AV720" s="17">
        <v>8.8000000000000007</v>
      </c>
      <c r="AW720" s="17">
        <v>8.4</v>
      </c>
      <c r="AX720" s="14"/>
      <c r="AY720" s="14"/>
      <c r="AZ720" s="14"/>
      <c r="BA720" s="14"/>
      <c r="BB720" s="14"/>
      <c r="BC720" s="14"/>
      <c r="BD720" s="14"/>
      <c r="BE720" s="14"/>
      <c r="BF720" s="14"/>
      <c r="BG720" s="14"/>
      <c r="BH720" s="14"/>
      <c r="BI720" s="14"/>
      <c r="BJ720" s="14"/>
      <c r="BK720" s="14"/>
      <c r="BL720" s="14"/>
      <c r="BM720" s="14"/>
      <c r="BN720" s="14"/>
      <c r="BO720" s="14"/>
      <c r="BP720" s="14"/>
      <c r="BQ720" s="14"/>
      <c r="BR720" s="14"/>
      <c r="BS720" s="14"/>
      <c r="BT720" s="14"/>
      <c r="BU720" s="14"/>
      <c r="BV720" s="14"/>
      <c r="BW720" s="14"/>
      <c r="BX720" s="14"/>
      <c r="BY720" s="14"/>
      <c r="BZ720" s="14"/>
      <c r="CA720" s="14"/>
      <c r="CB720" s="14"/>
      <c r="CC720" s="14"/>
      <c r="CD720" s="14"/>
      <c r="CE720" s="14"/>
      <c r="CF720" s="14"/>
      <c r="CG720" s="14"/>
      <c r="CH720" s="14"/>
      <c r="CI720" s="14"/>
      <c r="CJ720" s="14"/>
      <c r="CK720" s="14"/>
      <c r="CL720" s="14"/>
      <c r="CM720" s="14"/>
      <c r="CN720" s="14"/>
      <c r="CO720" s="14"/>
      <c r="CP720" s="14"/>
      <c r="CQ720" s="14"/>
      <c r="CR720" s="14"/>
      <c r="CS720" s="14"/>
      <c r="CT720" s="14"/>
      <c r="CU720" s="14"/>
      <c r="CV720" s="14"/>
      <c r="CW720" s="14"/>
      <c r="CX720" s="14"/>
      <c r="CY720" s="14"/>
      <c r="CZ720" s="14"/>
      <c r="DA720" s="14"/>
      <c r="DB720" s="14"/>
      <c r="DC720" s="14"/>
      <c r="DD720" s="14"/>
      <c r="DE720" s="14"/>
      <c r="DF720" s="14"/>
      <c r="DG720" s="14"/>
      <c r="DH720" s="14"/>
      <c r="DI720" s="14"/>
      <c r="DJ720" s="14"/>
      <c r="DK720" s="14"/>
      <c r="DL720" s="14"/>
      <c r="DM720" s="14"/>
      <c r="DN720" s="14"/>
      <c r="DO720" s="14"/>
      <c r="DP720" s="55">
        <v>0</v>
      </c>
      <c r="DQ720" s="66">
        <v>0</v>
      </c>
      <c r="DR720" s="16">
        <v>0</v>
      </c>
      <c r="DS720" s="43">
        <f>PRODUCT(Таблица1[[#This Row],[РЕЙТИНГ НТЛ]:[РЕГ НТЛ]])</f>
        <v>0</v>
      </c>
      <c r="DT720" s="74">
        <f>SUM(Таблица1[[#This Row],[РЕЙТИНГ DPT]:[РЕЙТИНГ НТЛ]])</f>
        <v>0</v>
      </c>
    </row>
    <row r="721" spans="1:124" x14ac:dyDescent="0.25">
      <c r="A721" s="21">
        <v>72</v>
      </c>
      <c r="B721" s="18" t="s">
        <v>297</v>
      </c>
      <c r="C721" s="14" t="s">
        <v>111</v>
      </c>
      <c r="D721" s="18" t="s">
        <v>162</v>
      </c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26">
        <v>9.1999999999999993</v>
      </c>
      <c r="S721" s="26">
        <v>8.8000000000000007</v>
      </c>
      <c r="T721" s="26">
        <v>9.1999999999999993</v>
      </c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8"/>
      <c r="AF721" s="18"/>
      <c r="AG721" s="18"/>
      <c r="AH721" s="18"/>
      <c r="AI721" s="18"/>
      <c r="AJ721" s="18"/>
      <c r="AK721" s="18"/>
      <c r="AL721" s="18"/>
      <c r="AM721" s="18"/>
      <c r="AN721" s="18"/>
      <c r="AO721" s="18"/>
      <c r="AP721" s="18"/>
      <c r="AQ721" s="18"/>
      <c r="AR721" s="18"/>
      <c r="AS721" s="18"/>
      <c r="AT721" s="18"/>
      <c r="AU721" s="18"/>
      <c r="AV721" s="18"/>
      <c r="AW721" s="18"/>
      <c r="AX721" s="18"/>
      <c r="AY721" s="18"/>
      <c r="AZ721" s="18"/>
      <c r="BA721" s="18"/>
      <c r="BB721" s="18"/>
      <c r="BC721" s="18"/>
      <c r="BD721" s="18"/>
      <c r="BE721" s="18"/>
      <c r="BF721" s="18"/>
      <c r="BG721" s="18"/>
      <c r="BH721" s="18"/>
      <c r="BI721" s="18"/>
      <c r="BJ721" s="18"/>
      <c r="BK721" s="18"/>
      <c r="BL721" s="18"/>
      <c r="BM721" s="18"/>
      <c r="BN721" s="18"/>
      <c r="BO721" s="18"/>
      <c r="BP721" s="18"/>
      <c r="BQ721" s="18"/>
      <c r="BR721" s="18"/>
      <c r="BS721" s="18"/>
      <c r="BT721" s="18"/>
      <c r="BU721" s="18"/>
      <c r="BV721" s="18"/>
      <c r="BW721" s="18"/>
      <c r="BX721" s="18"/>
      <c r="BY721" s="18"/>
      <c r="BZ721" s="18"/>
      <c r="CA721" s="18"/>
      <c r="CB721" s="18"/>
      <c r="CC721" s="18"/>
      <c r="CD721" s="18"/>
      <c r="CE721" s="18"/>
      <c r="CF721" s="18"/>
      <c r="CG721" s="18"/>
      <c r="CH721" s="18"/>
      <c r="CI721" s="18"/>
      <c r="CJ721" s="18"/>
      <c r="CK721" s="18"/>
      <c r="CL721" s="18"/>
      <c r="CM721" s="18"/>
      <c r="CN721" s="18"/>
      <c r="CO721" s="18"/>
      <c r="CP721" s="18"/>
      <c r="CQ721" s="18"/>
      <c r="CR721" s="18"/>
      <c r="CS721" s="18"/>
      <c r="CT721" s="18"/>
      <c r="CU721" s="18"/>
      <c r="CV721" s="18"/>
      <c r="CW721" s="18"/>
      <c r="CX721" s="18"/>
      <c r="CY721" s="18"/>
      <c r="CZ721" s="18"/>
      <c r="DA721" s="18"/>
      <c r="DB721" s="18"/>
      <c r="DC721" s="18"/>
      <c r="DD721" s="18"/>
      <c r="DE721" s="18"/>
      <c r="DF721" s="18"/>
      <c r="DG721" s="18"/>
      <c r="DH721" s="18"/>
      <c r="DI721" s="18"/>
      <c r="DJ721" s="18"/>
      <c r="DK721" s="18"/>
      <c r="DL721" s="18"/>
      <c r="DM721" s="18"/>
      <c r="DN721" s="18"/>
      <c r="DO721" s="18"/>
      <c r="DP721" s="55">
        <v>0</v>
      </c>
      <c r="DQ721" s="66">
        <v>0</v>
      </c>
      <c r="DR721" s="16">
        <v>1</v>
      </c>
      <c r="DS721" s="44">
        <f>PRODUCT(Таблица1[[#This Row],[РЕЙТИНГ НТЛ]:[РЕГ НТЛ]])</f>
        <v>0</v>
      </c>
      <c r="DT721" s="74">
        <f>SUM(Таблица1[[#This Row],[РЕЙТИНГ DPT]:[РЕЙТИНГ НТЛ]])</f>
        <v>0</v>
      </c>
    </row>
    <row r="722" spans="1:124" x14ac:dyDescent="0.25">
      <c r="A722" s="13">
        <v>242</v>
      </c>
      <c r="B722" s="14" t="s">
        <v>357</v>
      </c>
      <c r="C722" s="14" t="s">
        <v>111</v>
      </c>
      <c r="D722" s="14" t="s">
        <v>162</v>
      </c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  <c r="AI722" s="14"/>
      <c r="AJ722" s="14"/>
      <c r="AK722" s="14"/>
      <c r="AL722" s="14"/>
      <c r="AM722" s="14"/>
      <c r="AN722" s="14"/>
      <c r="AO722" s="14"/>
      <c r="AP722" s="14"/>
      <c r="AQ722" s="14"/>
      <c r="AR722" s="14"/>
      <c r="AS722" s="14"/>
      <c r="AT722" s="14"/>
      <c r="AU722" s="14"/>
      <c r="AV722" s="14"/>
      <c r="AW722" s="14"/>
      <c r="AX722" s="14"/>
      <c r="AY722" s="14"/>
      <c r="AZ722" s="14"/>
      <c r="BA722" s="17">
        <v>8.6</v>
      </c>
      <c r="BB722" s="17">
        <v>8.8000000000000007</v>
      </c>
      <c r="BC722" s="17">
        <v>9.1999999999999993</v>
      </c>
      <c r="BD722" s="14"/>
      <c r="BE722" s="14"/>
      <c r="BF722" s="14"/>
      <c r="BG722" s="14"/>
      <c r="BH722" s="14"/>
      <c r="BI722" s="14"/>
      <c r="BJ722" s="14"/>
      <c r="BK722" s="14"/>
      <c r="BL722" s="14"/>
      <c r="BM722" s="14"/>
      <c r="BN722" s="14"/>
      <c r="BO722" s="14"/>
      <c r="BP722" s="14"/>
      <c r="BQ722" s="14"/>
      <c r="BR722" s="14"/>
      <c r="BS722" s="14"/>
      <c r="BT722" s="14"/>
      <c r="BU722" s="14"/>
      <c r="BV722" s="14"/>
      <c r="BW722" s="14"/>
      <c r="BX722" s="14"/>
      <c r="BY722" s="14"/>
      <c r="BZ722" s="14"/>
      <c r="CA722" s="14"/>
      <c r="CB722" s="14"/>
      <c r="CC722" s="14"/>
      <c r="CD722" s="14"/>
      <c r="CE722" s="14"/>
      <c r="CF722" s="14"/>
      <c r="CG722" s="14"/>
      <c r="CH722" s="14"/>
      <c r="CI722" s="14"/>
      <c r="CJ722" s="14"/>
      <c r="CK722" s="14"/>
      <c r="CL722" s="14"/>
      <c r="CM722" s="14"/>
      <c r="CN722" s="14"/>
      <c r="CO722" s="14"/>
      <c r="CP722" s="14"/>
      <c r="CQ722" s="14"/>
      <c r="CR722" s="14"/>
      <c r="CS722" s="14"/>
      <c r="CT722" s="14"/>
      <c r="CU722" s="14"/>
      <c r="CV722" s="14"/>
      <c r="CW722" s="14"/>
      <c r="CX722" s="14"/>
      <c r="CY722" s="14"/>
      <c r="CZ722" s="14"/>
      <c r="DA722" s="14"/>
      <c r="DB722" s="14"/>
      <c r="DC722" s="14"/>
      <c r="DD722" s="14"/>
      <c r="DE722" s="14"/>
      <c r="DF722" s="14"/>
      <c r="DG722" s="14"/>
      <c r="DH722" s="14"/>
      <c r="DI722" s="14"/>
      <c r="DJ722" s="14"/>
      <c r="DK722" s="14"/>
      <c r="DL722" s="14"/>
      <c r="DM722" s="14"/>
      <c r="DN722" s="14"/>
      <c r="DO722" s="14"/>
      <c r="DP722" s="55">
        <v>0</v>
      </c>
      <c r="DQ722" s="66">
        <v>0</v>
      </c>
      <c r="DR722" s="16">
        <v>0</v>
      </c>
      <c r="DS722" s="43">
        <f>PRODUCT(Таблица1[[#This Row],[РЕЙТИНГ НТЛ]:[РЕГ НТЛ]])</f>
        <v>0</v>
      </c>
      <c r="DT722" s="74">
        <f>SUM(Таблица1[[#This Row],[РЕЙТИНГ DPT]:[РЕЙТИНГ НТЛ]])</f>
        <v>0</v>
      </c>
    </row>
    <row r="723" spans="1:124" x14ac:dyDescent="0.25">
      <c r="A723" s="13">
        <v>66</v>
      </c>
      <c r="B723" s="14" t="s">
        <v>223</v>
      </c>
      <c r="C723" s="14" t="s">
        <v>102</v>
      </c>
      <c r="D723" s="14" t="s">
        <v>103</v>
      </c>
      <c r="E723" s="14">
        <v>2</v>
      </c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  <c r="AI723" s="14"/>
      <c r="AJ723" s="14"/>
      <c r="AK723" s="14"/>
      <c r="AL723" s="14"/>
      <c r="AM723" s="14"/>
      <c r="AN723" s="14"/>
      <c r="AO723" s="14"/>
      <c r="AP723" s="14"/>
      <c r="AQ723" s="14"/>
      <c r="AR723" s="14"/>
      <c r="AS723" s="14"/>
      <c r="AT723" s="14"/>
      <c r="AU723" s="14"/>
      <c r="AV723" s="14"/>
      <c r="AW723" s="14"/>
      <c r="AX723" s="14"/>
      <c r="AY723" s="14"/>
      <c r="AZ723" s="14"/>
      <c r="BA723" s="14"/>
      <c r="BB723" s="14"/>
      <c r="BC723" s="14"/>
      <c r="BD723" s="14"/>
      <c r="BE723" s="14"/>
      <c r="BF723" s="14"/>
      <c r="BG723" s="14"/>
      <c r="BH723" s="14"/>
      <c r="BI723" s="14"/>
      <c r="BJ723" s="14"/>
      <c r="BK723" s="14"/>
      <c r="BL723" s="14"/>
      <c r="BM723" s="14"/>
      <c r="BN723" s="14"/>
      <c r="BO723" s="14"/>
      <c r="BP723" s="14"/>
      <c r="BQ723" s="14"/>
      <c r="BR723" s="14"/>
      <c r="BS723" s="14"/>
      <c r="BT723" s="14"/>
      <c r="BU723" s="14"/>
      <c r="BV723" s="14"/>
      <c r="BW723" s="14"/>
      <c r="BX723" s="14"/>
      <c r="BY723" s="14"/>
      <c r="BZ723" s="14"/>
      <c r="CA723" s="14"/>
      <c r="CB723" s="14"/>
      <c r="CC723" s="14"/>
      <c r="CD723" s="14"/>
      <c r="CE723" s="14"/>
      <c r="CF723" s="14"/>
      <c r="CG723" s="14"/>
      <c r="CH723" s="14"/>
      <c r="CI723" s="14"/>
      <c r="CJ723" s="14"/>
      <c r="CK723" s="14"/>
      <c r="CL723" s="14"/>
      <c r="CM723" s="14"/>
      <c r="CN723" s="14"/>
      <c r="CO723" s="14"/>
      <c r="CP723" s="14"/>
      <c r="CQ723" s="14"/>
      <c r="CR723" s="14"/>
      <c r="CS723" s="14"/>
      <c r="CT723" s="14"/>
      <c r="CU723" s="14"/>
      <c r="CV723" s="14"/>
      <c r="CW723" s="14"/>
      <c r="CX723" s="14"/>
      <c r="CY723" s="14"/>
      <c r="CZ723" s="14"/>
      <c r="DA723" s="14"/>
      <c r="DB723" s="14"/>
      <c r="DC723" s="14"/>
      <c r="DD723" s="14"/>
      <c r="DE723" s="14"/>
      <c r="DF723" s="14"/>
      <c r="DG723" s="14"/>
      <c r="DH723" s="14"/>
      <c r="DI723" s="14"/>
      <c r="DJ723" s="14"/>
      <c r="DK723" s="14"/>
      <c r="DL723" s="14"/>
      <c r="DM723" s="14"/>
      <c r="DN723" s="14"/>
      <c r="DO723" s="14"/>
      <c r="DP723" s="57">
        <v>4</v>
      </c>
      <c r="DQ723" s="66">
        <v>0</v>
      </c>
      <c r="DR723" s="31">
        <v>1</v>
      </c>
      <c r="DS723" s="16">
        <f>PRODUCT(Таблица1[[#This Row],[РЕЙТИНГ НТЛ]:[РЕГ НТЛ]])</f>
        <v>0</v>
      </c>
      <c r="DT723" s="70">
        <f>SUM(Таблица1[[#This Row],[РЕЙТИНГ DPT]:[РЕЙТИНГ НТЛ]])</f>
        <v>4</v>
      </c>
    </row>
    <row r="724" spans="1:124" x14ac:dyDescent="0.25">
      <c r="A724" s="13">
        <v>230</v>
      </c>
      <c r="B724" s="14" t="s">
        <v>302</v>
      </c>
      <c r="C724" s="14" t="s">
        <v>104</v>
      </c>
      <c r="D724" s="14" t="s">
        <v>131</v>
      </c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7">
        <v>8.8000000000000007</v>
      </c>
      <c r="S724" s="17">
        <v>8.1999999999999993</v>
      </c>
      <c r="T724" s="17">
        <v>8.4</v>
      </c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  <c r="AI724" s="14"/>
      <c r="AJ724" s="14"/>
      <c r="AK724" s="14"/>
      <c r="AL724" s="14"/>
      <c r="AM724" s="14"/>
      <c r="AN724" s="14"/>
      <c r="AO724" s="14"/>
      <c r="AP724" s="14"/>
      <c r="AQ724" s="14"/>
      <c r="AR724" s="14"/>
      <c r="AS724" s="14"/>
      <c r="AT724" s="14"/>
      <c r="AU724" s="14"/>
      <c r="AV724" s="14"/>
      <c r="AW724" s="14"/>
      <c r="AX724" s="14"/>
      <c r="AY724" s="14"/>
      <c r="AZ724" s="14"/>
      <c r="BA724" s="14"/>
      <c r="BB724" s="14"/>
      <c r="BC724" s="14"/>
      <c r="BD724" s="14"/>
      <c r="BE724" s="14"/>
      <c r="BF724" s="14"/>
      <c r="BG724" s="14"/>
      <c r="BH724" s="14"/>
      <c r="BI724" s="14"/>
      <c r="BJ724" s="14"/>
      <c r="BK724" s="14"/>
      <c r="BL724" s="14"/>
      <c r="BM724" s="14"/>
      <c r="BN724" s="14"/>
      <c r="BO724" s="14"/>
      <c r="BP724" s="14"/>
      <c r="BQ724" s="14"/>
      <c r="BR724" s="14"/>
      <c r="BS724" s="14"/>
      <c r="BT724" s="14"/>
      <c r="BU724" s="14"/>
      <c r="BV724" s="14"/>
      <c r="BW724" s="14"/>
      <c r="BX724" s="14"/>
      <c r="BY724" s="14"/>
      <c r="BZ724" s="14"/>
      <c r="CA724" s="14"/>
      <c r="CB724" s="14"/>
      <c r="CC724" s="14"/>
      <c r="CD724" s="14"/>
      <c r="CE724" s="14"/>
      <c r="CF724" s="14"/>
      <c r="CG724" s="14"/>
      <c r="CH724" s="14"/>
      <c r="CI724" s="14"/>
      <c r="CJ724" s="14"/>
      <c r="CK724" s="14"/>
      <c r="CL724" s="14"/>
      <c r="CM724" s="14"/>
      <c r="CN724" s="14"/>
      <c r="CO724" s="14"/>
      <c r="CP724" s="14"/>
      <c r="CQ724" s="14"/>
      <c r="CR724" s="14"/>
      <c r="CS724" s="14"/>
      <c r="CT724" s="14"/>
      <c r="CU724" s="14"/>
      <c r="CV724" s="14"/>
      <c r="CW724" s="14"/>
      <c r="CX724" s="14"/>
      <c r="CY724" s="14"/>
      <c r="CZ724" s="14"/>
      <c r="DA724" s="14"/>
      <c r="DB724" s="14"/>
      <c r="DC724" s="14"/>
      <c r="DD724" s="14"/>
      <c r="DE724" s="14"/>
      <c r="DF724" s="14"/>
      <c r="DG724" s="14"/>
      <c r="DH724" s="14"/>
      <c r="DI724" s="14"/>
      <c r="DJ724" s="14"/>
      <c r="DK724" s="14"/>
      <c r="DL724" s="14"/>
      <c r="DM724" s="14"/>
      <c r="DN724" s="14"/>
      <c r="DO724" s="14"/>
      <c r="DP724" s="55">
        <v>0</v>
      </c>
      <c r="DQ724" s="66">
        <v>0</v>
      </c>
      <c r="DR724" s="16">
        <v>1</v>
      </c>
      <c r="DS724" s="43">
        <f>PRODUCT(Таблица1[[#This Row],[РЕЙТИНГ НТЛ]:[РЕГ НТЛ]])</f>
        <v>0</v>
      </c>
      <c r="DT724" s="74">
        <f>SUM(Таблица1[[#This Row],[РЕЙТИНГ DPT]:[РЕЙТИНГ НТЛ]])</f>
        <v>0</v>
      </c>
    </row>
    <row r="725" spans="1:124" x14ac:dyDescent="0.25">
      <c r="A725" s="29">
        <v>134</v>
      </c>
      <c r="B725" s="30" t="s">
        <v>403</v>
      </c>
      <c r="C725" s="14" t="s">
        <v>104</v>
      </c>
      <c r="D725" s="30" t="s">
        <v>131</v>
      </c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30"/>
      <c r="BQ725" s="30"/>
      <c r="BR725" s="30"/>
      <c r="BS725" s="30"/>
      <c r="BT725" s="30"/>
      <c r="BU725" s="30"/>
      <c r="BV725" s="30"/>
      <c r="BW725" s="30"/>
      <c r="BX725" s="30"/>
      <c r="BY725" s="30"/>
      <c r="BZ725" s="30"/>
      <c r="CA725" s="30"/>
      <c r="CB725" s="30"/>
      <c r="CC725" s="30"/>
      <c r="CD725" s="30"/>
      <c r="CE725" s="30"/>
      <c r="CF725" s="30"/>
      <c r="CG725" s="30"/>
      <c r="CH725" s="30"/>
      <c r="CI725" s="30"/>
      <c r="CJ725" s="30"/>
      <c r="CK725" s="30"/>
      <c r="CL725" s="30"/>
      <c r="CM725" s="30"/>
      <c r="CN725" s="37">
        <v>8.8000000000000007</v>
      </c>
      <c r="CO725" s="37">
        <v>8.1999999999999993</v>
      </c>
      <c r="CP725" s="37">
        <v>8.6</v>
      </c>
      <c r="CQ725" s="30"/>
      <c r="CR725" s="30"/>
      <c r="CS725" s="30"/>
      <c r="CT725" s="30"/>
      <c r="CU725" s="30"/>
      <c r="CV725" s="30"/>
      <c r="CW725" s="30"/>
      <c r="CX725" s="30"/>
      <c r="CY725" s="30"/>
      <c r="CZ725" s="30"/>
      <c r="DA725" s="30"/>
      <c r="DB725" s="30"/>
      <c r="DC725" s="30"/>
      <c r="DD725" s="30"/>
      <c r="DE725" s="30"/>
      <c r="DF725" s="30"/>
      <c r="DG725" s="30"/>
      <c r="DH725" s="30"/>
      <c r="DI725" s="30"/>
      <c r="DJ725" s="30"/>
      <c r="DK725" s="30"/>
      <c r="DL725" s="30"/>
      <c r="DM725" s="30"/>
      <c r="DN725" s="30"/>
      <c r="DO725" s="30"/>
      <c r="DP725" s="55">
        <v>0</v>
      </c>
      <c r="DQ725" s="66">
        <v>0</v>
      </c>
      <c r="DR725" s="16">
        <v>1</v>
      </c>
      <c r="DS725" s="73">
        <f>PRODUCT(Таблица1[[#This Row],[РЕЙТИНГ НТЛ]:[РЕГ НТЛ]])</f>
        <v>0</v>
      </c>
      <c r="DT725" s="74">
        <f>SUM(Таблица1[[#This Row],[РЕЙТИНГ DPT]:[РЕЙТИНГ НТЛ]])</f>
        <v>0</v>
      </c>
    </row>
    <row r="726" spans="1:124" x14ac:dyDescent="0.25">
      <c r="A726" s="29">
        <v>134</v>
      </c>
      <c r="B726" s="14" t="s">
        <v>431</v>
      </c>
      <c r="C726" s="14" t="s">
        <v>104</v>
      </c>
      <c r="D726" s="30" t="s">
        <v>131</v>
      </c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30"/>
      <c r="BQ726" s="30"/>
      <c r="BR726" s="30"/>
      <c r="BS726" s="30"/>
      <c r="BT726" s="30"/>
      <c r="BU726" s="30"/>
      <c r="BV726" s="30"/>
      <c r="BW726" s="30"/>
      <c r="BX726" s="30"/>
      <c r="BY726" s="30"/>
      <c r="BZ726" s="30"/>
      <c r="CA726" s="30"/>
      <c r="CB726" s="30"/>
      <c r="CC726" s="30"/>
      <c r="CD726" s="30"/>
      <c r="CE726" s="30"/>
      <c r="CF726" s="30"/>
      <c r="CG726" s="30"/>
      <c r="CH726" s="30"/>
      <c r="CI726" s="30"/>
      <c r="CJ726" s="30"/>
      <c r="CK726" s="37">
        <v>8.6</v>
      </c>
      <c r="CL726" s="37">
        <v>8.8000000000000007</v>
      </c>
      <c r="CM726" s="37">
        <v>8.1999999999999993</v>
      </c>
      <c r="CN726" s="30"/>
      <c r="CO726" s="30"/>
      <c r="CP726" s="30"/>
      <c r="CQ726" s="30"/>
      <c r="CR726" s="30"/>
      <c r="CS726" s="30"/>
      <c r="CT726" s="30"/>
      <c r="CU726" s="30"/>
      <c r="CV726" s="30"/>
      <c r="CW726" s="30"/>
      <c r="CX726" s="30"/>
      <c r="CY726" s="30"/>
      <c r="CZ726" s="30"/>
      <c r="DA726" s="30"/>
      <c r="DB726" s="30"/>
      <c r="DC726" s="30"/>
      <c r="DD726" s="30"/>
      <c r="DE726" s="30"/>
      <c r="DF726" s="30"/>
      <c r="DG726" s="30"/>
      <c r="DH726" s="30"/>
      <c r="DI726" s="30"/>
      <c r="DJ726" s="30"/>
      <c r="DK726" s="30"/>
      <c r="DL726" s="30"/>
      <c r="DM726" s="30"/>
      <c r="DN726" s="30"/>
      <c r="DO726" s="30"/>
      <c r="DP726" s="55">
        <v>0</v>
      </c>
      <c r="DQ726" s="66">
        <v>0</v>
      </c>
      <c r="DR726" s="16">
        <v>1</v>
      </c>
      <c r="DS726" s="73">
        <f>PRODUCT(Таблица1[[#This Row],[РЕЙТИНГ НТЛ]:[РЕГ НТЛ]])</f>
        <v>0</v>
      </c>
      <c r="DT726" s="74">
        <f>SUM(Таблица1[[#This Row],[РЕЙТИНГ DPT]:[РЕЙТИНГ НТЛ]])</f>
        <v>0</v>
      </c>
    </row>
    <row r="727" spans="1:124" x14ac:dyDescent="0.25">
      <c r="A727" s="29">
        <v>152</v>
      </c>
      <c r="B727" s="30" t="s">
        <v>398</v>
      </c>
      <c r="C727" s="14" t="s">
        <v>104</v>
      </c>
      <c r="D727" s="30" t="s">
        <v>131</v>
      </c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30"/>
      <c r="BQ727" s="30"/>
      <c r="BR727" s="30"/>
      <c r="BS727" s="30"/>
      <c r="BT727" s="30"/>
      <c r="BU727" s="30"/>
      <c r="BV727" s="30"/>
      <c r="BW727" s="30"/>
      <c r="BX727" s="30"/>
      <c r="BY727" s="30"/>
      <c r="BZ727" s="30"/>
      <c r="CA727" s="30"/>
      <c r="CB727" s="30"/>
      <c r="CC727" s="30"/>
      <c r="CD727" s="30"/>
      <c r="CE727" s="30"/>
      <c r="CF727" s="30"/>
      <c r="CG727" s="37">
        <v>8.6</v>
      </c>
      <c r="CH727" s="37">
        <v>8</v>
      </c>
      <c r="CI727" s="37">
        <v>8.6</v>
      </c>
      <c r="CJ727" s="37">
        <v>8.1999999999999993</v>
      </c>
      <c r="CK727" s="30"/>
      <c r="CL727" s="30"/>
      <c r="CM727" s="30"/>
      <c r="CN727" s="30"/>
      <c r="CO727" s="30"/>
      <c r="CP727" s="30"/>
      <c r="CQ727" s="30"/>
      <c r="CR727" s="30"/>
      <c r="CS727" s="30"/>
      <c r="CT727" s="30"/>
      <c r="CU727" s="30"/>
      <c r="CV727" s="30"/>
      <c r="CW727" s="30"/>
      <c r="CX727" s="30"/>
      <c r="CY727" s="30"/>
      <c r="CZ727" s="30"/>
      <c r="DA727" s="30"/>
      <c r="DB727" s="30"/>
      <c r="DC727" s="30"/>
      <c r="DD727" s="30"/>
      <c r="DE727" s="30"/>
      <c r="DF727" s="30"/>
      <c r="DG727" s="30"/>
      <c r="DH727" s="30"/>
      <c r="DI727" s="30"/>
      <c r="DJ727" s="30"/>
      <c r="DK727" s="30"/>
      <c r="DL727" s="30"/>
      <c r="DM727" s="30"/>
      <c r="DN727" s="30"/>
      <c r="DO727" s="30"/>
      <c r="DP727" s="55">
        <v>0</v>
      </c>
      <c r="DQ727" s="66">
        <v>0</v>
      </c>
      <c r="DR727" s="16">
        <v>1</v>
      </c>
      <c r="DS727" s="73">
        <f>PRODUCT(Таблица1[[#This Row],[РЕЙТИНГ НТЛ]:[РЕГ НТЛ]])</f>
        <v>0</v>
      </c>
      <c r="DT727" s="74">
        <f>SUM(Таблица1[[#This Row],[РЕЙТИНГ DPT]:[РЕЙТИНГ НТЛ]])</f>
        <v>0</v>
      </c>
    </row>
    <row r="728" spans="1:124" x14ac:dyDescent="0.25">
      <c r="A728" s="13">
        <v>4</v>
      </c>
      <c r="B728" s="14" t="s">
        <v>254</v>
      </c>
      <c r="C728" s="14" t="s">
        <v>153</v>
      </c>
      <c r="D728" s="14" t="s">
        <v>154</v>
      </c>
      <c r="E728" s="14"/>
      <c r="F728" s="14"/>
      <c r="G728" s="14"/>
      <c r="H728" s="14"/>
      <c r="I728" s="14"/>
      <c r="J728" s="14"/>
      <c r="K728" s="17">
        <v>9.4</v>
      </c>
      <c r="L728" s="17">
        <v>9.4</v>
      </c>
      <c r="M728" s="17">
        <v>9.4</v>
      </c>
      <c r="N728" s="17">
        <v>9.8000000000000007</v>
      </c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  <c r="AI728" s="14"/>
      <c r="AJ728" s="14"/>
      <c r="AK728" s="14"/>
      <c r="AL728" s="14"/>
      <c r="AM728" s="14"/>
      <c r="AN728" s="14"/>
      <c r="AO728" s="14"/>
      <c r="AP728" s="14"/>
      <c r="AQ728" s="14"/>
      <c r="AR728" s="14"/>
      <c r="AS728" s="14"/>
      <c r="AT728" s="14"/>
      <c r="AU728" s="14"/>
      <c r="AV728" s="14"/>
      <c r="AW728" s="14"/>
      <c r="AX728" s="14"/>
      <c r="AY728" s="14"/>
      <c r="AZ728" s="14"/>
      <c r="BA728" s="14"/>
      <c r="BB728" s="14"/>
      <c r="BC728" s="14"/>
      <c r="BD728" s="14"/>
      <c r="BE728" s="14"/>
      <c r="BF728" s="14"/>
      <c r="BG728" s="14"/>
      <c r="BH728" s="14"/>
      <c r="BI728" s="14"/>
      <c r="BJ728" s="14"/>
      <c r="BK728" s="14"/>
      <c r="BL728" s="14"/>
      <c r="BM728" s="14"/>
      <c r="BN728" s="14"/>
      <c r="BO728" s="14"/>
      <c r="BP728" s="14"/>
      <c r="BQ728" s="14"/>
      <c r="BR728" s="14"/>
      <c r="BS728" s="14"/>
      <c r="BT728" s="14"/>
      <c r="BU728" s="14"/>
      <c r="BV728" s="14"/>
      <c r="BW728" s="14"/>
      <c r="BX728" s="14"/>
      <c r="BY728" s="14"/>
      <c r="BZ728" s="14"/>
      <c r="CA728" s="14"/>
      <c r="CB728" s="14"/>
      <c r="CC728" s="14"/>
      <c r="CD728" s="14"/>
      <c r="CE728" s="14"/>
      <c r="CF728" s="14"/>
      <c r="CG728" s="14"/>
      <c r="CH728" s="14"/>
      <c r="CI728" s="14"/>
      <c r="CJ728" s="14"/>
      <c r="CK728" s="14"/>
      <c r="CL728" s="14"/>
      <c r="CM728" s="14"/>
      <c r="CN728" s="14"/>
      <c r="CO728" s="14"/>
      <c r="CP728" s="14"/>
      <c r="CQ728" s="14"/>
      <c r="CR728" s="14"/>
      <c r="CS728" s="14"/>
      <c r="CT728" s="14"/>
      <c r="CU728" s="14"/>
      <c r="CV728" s="14"/>
      <c r="CW728" s="14"/>
      <c r="CX728" s="14"/>
      <c r="CY728" s="14"/>
      <c r="CZ728" s="14"/>
      <c r="DA728" s="14"/>
      <c r="DB728" s="14"/>
      <c r="DC728" s="14"/>
      <c r="DD728" s="14"/>
      <c r="DE728" s="14"/>
      <c r="DF728" s="14"/>
      <c r="DG728" s="14"/>
      <c r="DH728" s="14"/>
      <c r="DI728" s="14"/>
      <c r="DJ728" s="14"/>
      <c r="DK728" s="14"/>
      <c r="DL728" s="14"/>
      <c r="DM728" s="14"/>
      <c r="DN728" s="14"/>
      <c r="DO728" s="14"/>
      <c r="DP728" s="55">
        <v>0</v>
      </c>
      <c r="DQ728" s="66">
        <v>0</v>
      </c>
      <c r="DR728" s="16">
        <v>0</v>
      </c>
      <c r="DS728" s="43">
        <f>PRODUCT(Таблица1[[#This Row],[РЕЙТИНГ НТЛ]:[РЕГ НТЛ]])</f>
        <v>0</v>
      </c>
      <c r="DT728" s="74">
        <f>SUM(Таблица1[[#This Row],[РЕЙТИНГ DPT]:[РЕЙТИНГ НТЛ]])</f>
        <v>0</v>
      </c>
    </row>
    <row r="729" spans="1:124" x14ac:dyDescent="0.25">
      <c r="A729" s="21">
        <v>4</v>
      </c>
      <c r="B729" s="18" t="s">
        <v>254</v>
      </c>
      <c r="C729" s="14" t="s">
        <v>153</v>
      </c>
      <c r="D729" s="18" t="s">
        <v>154</v>
      </c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26">
        <v>9.4</v>
      </c>
      <c r="S729" s="26">
        <v>9.6</v>
      </c>
      <c r="T729" s="26">
        <v>9.8000000000000007</v>
      </c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  <c r="AE729" s="18"/>
      <c r="AF729" s="18"/>
      <c r="AG729" s="18"/>
      <c r="AH729" s="18"/>
      <c r="AI729" s="18"/>
      <c r="AJ729" s="18"/>
      <c r="AK729" s="18"/>
      <c r="AL729" s="18"/>
      <c r="AM729" s="18"/>
      <c r="AN729" s="18"/>
      <c r="AO729" s="18"/>
      <c r="AP729" s="18"/>
      <c r="AQ729" s="18"/>
      <c r="AR729" s="18"/>
      <c r="AS729" s="18"/>
      <c r="AT729" s="18"/>
      <c r="AU729" s="18"/>
      <c r="AV729" s="18"/>
      <c r="AW729" s="18"/>
      <c r="AX729" s="18"/>
      <c r="AY729" s="18"/>
      <c r="AZ729" s="18"/>
      <c r="BA729" s="18"/>
      <c r="BB729" s="18"/>
      <c r="BC729" s="18"/>
      <c r="BD729" s="18"/>
      <c r="BE729" s="18"/>
      <c r="BF729" s="18"/>
      <c r="BG729" s="18"/>
      <c r="BH729" s="18"/>
      <c r="BI729" s="18"/>
      <c r="BJ729" s="18"/>
      <c r="BK729" s="18"/>
      <c r="BL729" s="18"/>
      <c r="BM729" s="18"/>
      <c r="BN729" s="18"/>
      <c r="BO729" s="18"/>
      <c r="BP729" s="18"/>
      <c r="BQ729" s="18"/>
      <c r="BR729" s="18"/>
      <c r="BS729" s="18"/>
      <c r="BT729" s="18"/>
      <c r="BU729" s="18"/>
      <c r="BV729" s="18"/>
      <c r="BW729" s="18"/>
      <c r="BX729" s="18"/>
      <c r="BY729" s="18"/>
      <c r="BZ729" s="18"/>
      <c r="CA729" s="18"/>
      <c r="CB729" s="18"/>
      <c r="CC729" s="18"/>
      <c r="CD729" s="18"/>
      <c r="CE729" s="18"/>
      <c r="CF729" s="18"/>
      <c r="CG729" s="18"/>
      <c r="CH729" s="18"/>
      <c r="CI729" s="18"/>
      <c r="CJ729" s="18"/>
      <c r="CK729" s="18"/>
      <c r="CL729" s="18"/>
      <c r="CM729" s="18"/>
      <c r="CN729" s="18"/>
      <c r="CO729" s="18"/>
      <c r="CP729" s="18"/>
      <c r="CQ729" s="18"/>
      <c r="CR729" s="18"/>
      <c r="CS729" s="18"/>
      <c r="CT729" s="18"/>
      <c r="CU729" s="18"/>
      <c r="CV729" s="18"/>
      <c r="CW729" s="18"/>
      <c r="CX729" s="18"/>
      <c r="CY729" s="18"/>
      <c r="CZ729" s="18"/>
      <c r="DA729" s="18"/>
      <c r="DB729" s="18"/>
      <c r="DC729" s="18"/>
      <c r="DD729" s="18"/>
      <c r="DE729" s="18"/>
      <c r="DF729" s="18"/>
      <c r="DG729" s="18"/>
      <c r="DH729" s="18"/>
      <c r="DI729" s="18"/>
      <c r="DJ729" s="18"/>
      <c r="DK729" s="18"/>
      <c r="DL729" s="18"/>
      <c r="DM729" s="18"/>
      <c r="DN729" s="18"/>
      <c r="DO729" s="18"/>
      <c r="DP729" s="55">
        <v>0</v>
      </c>
      <c r="DQ729" s="66">
        <v>0</v>
      </c>
      <c r="DR729" s="16">
        <v>0</v>
      </c>
      <c r="DS729" s="44">
        <f>PRODUCT(Таблица1[[#This Row],[РЕЙТИНГ НТЛ]:[РЕГ НТЛ]])</f>
        <v>0</v>
      </c>
      <c r="DT729" s="74">
        <f>SUM(Таблица1[[#This Row],[РЕЙТИНГ DPT]:[РЕЙТИНГ НТЛ]])</f>
        <v>0</v>
      </c>
    </row>
    <row r="730" spans="1:124" x14ac:dyDescent="0.25">
      <c r="A730" s="13">
        <v>3</v>
      </c>
      <c r="B730" s="14" t="s">
        <v>244</v>
      </c>
      <c r="C730" s="14" t="s">
        <v>153</v>
      </c>
      <c r="D730" s="14" t="s">
        <v>154</v>
      </c>
      <c r="E730" s="14"/>
      <c r="F730" s="14"/>
      <c r="G730" s="14"/>
      <c r="H730" s="14"/>
      <c r="I730" s="14"/>
      <c r="J730" s="14"/>
      <c r="K730" s="17">
        <v>9.8000000000000007</v>
      </c>
      <c r="L730" s="17">
        <v>9.4</v>
      </c>
      <c r="M730" s="17">
        <v>9.8000000000000007</v>
      </c>
      <c r="N730" s="17">
        <v>9.8000000000000007</v>
      </c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  <c r="AI730" s="14"/>
      <c r="AJ730" s="14"/>
      <c r="AK730" s="14"/>
      <c r="AL730" s="14"/>
      <c r="AM730" s="14"/>
      <c r="AN730" s="14"/>
      <c r="AO730" s="14"/>
      <c r="AP730" s="14"/>
      <c r="AQ730" s="14"/>
      <c r="AR730" s="14"/>
      <c r="AS730" s="14"/>
      <c r="AT730" s="14"/>
      <c r="AU730" s="14"/>
      <c r="AV730" s="14"/>
      <c r="AW730" s="14"/>
      <c r="AX730" s="14"/>
      <c r="AY730" s="14"/>
      <c r="AZ730" s="14"/>
      <c r="BA730" s="14"/>
      <c r="BB730" s="14"/>
      <c r="BC730" s="14"/>
      <c r="BD730" s="14"/>
      <c r="BE730" s="14"/>
      <c r="BF730" s="14"/>
      <c r="BG730" s="14"/>
      <c r="BH730" s="14"/>
      <c r="BI730" s="14"/>
      <c r="BJ730" s="14"/>
      <c r="BK730" s="14"/>
      <c r="BL730" s="14"/>
      <c r="BM730" s="14"/>
      <c r="BN730" s="14"/>
      <c r="BO730" s="14"/>
      <c r="BP730" s="14"/>
      <c r="BQ730" s="14"/>
      <c r="BR730" s="14"/>
      <c r="BS730" s="14"/>
      <c r="BT730" s="14"/>
      <c r="BU730" s="14"/>
      <c r="BV730" s="14"/>
      <c r="BW730" s="14"/>
      <c r="BX730" s="14"/>
      <c r="BY730" s="14"/>
      <c r="BZ730" s="14"/>
      <c r="CA730" s="14"/>
      <c r="CB730" s="14"/>
      <c r="CC730" s="14"/>
      <c r="CD730" s="14"/>
      <c r="CE730" s="14"/>
      <c r="CF730" s="14"/>
      <c r="CG730" s="14"/>
      <c r="CH730" s="14"/>
      <c r="CI730" s="14"/>
      <c r="CJ730" s="14"/>
      <c r="CK730" s="14"/>
      <c r="CL730" s="14"/>
      <c r="CM730" s="14"/>
      <c r="CN730" s="14"/>
      <c r="CO730" s="14"/>
      <c r="CP730" s="14"/>
      <c r="CQ730" s="14"/>
      <c r="CR730" s="14"/>
      <c r="CS730" s="14"/>
      <c r="CT730" s="14"/>
      <c r="CU730" s="14"/>
      <c r="CV730" s="14"/>
      <c r="CW730" s="14"/>
      <c r="CX730" s="14"/>
      <c r="CY730" s="14"/>
      <c r="CZ730" s="14"/>
      <c r="DA730" s="14"/>
      <c r="DB730" s="14"/>
      <c r="DC730" s="14"/>
      <c r="DD730" s="14"/>
      <c r="DE730" s="14"/>
      <c r="DF730" s="14"/>
      <c r="DG730" s="14"/>
      <c r="DH730" s="14"/>
      <c r="DI730" s="14"/>
      <c r="DJ730" s="14"/>
      <c r="DK730" s="14"/>
      <c r="DL730" s="14"/>
      <c r="DM730" s="14"/>
      <c r="DN730" s="14"/>
      <c r="DO730" s="14"/>
      <c r="DP730" s="55">
        <v>0</v>
      </c>
      <c r="DQ730" s="66">
        <v>0</v>
      </c>
      <c r="DR730" s="16">
        <v>0</v>
      </c>
      <c r="DS730" s="43">
        <f>PRODUCT(Таблица1[[#This Row],[РЕЙТИНГ НТЛ]:[РЕГ НТЛ]])</f>
        <v>0</v>
      </c>
      <c r="DT730" s="74">
        <f>SUM(Таблица1[[#This Row],[РЕЙТИНГ DPT]:[РЕЙТИНГ НТЛ]])</f>
        <v>0</v>
      </c>
    </row>
    <row r="731" spans="1:124" x14ac:dyDescent="0.25">
      <c r="A731" s="21">
        <v>3</v>
      </c>
      <c r="B731" s="14" t="s">
        <v>244</v>
      </c>
      <c r="C731" s="14" t="s">
        <v>153</v>
      </c>
      <c r="D731" s="18" t="s">
        <v>154</v>
      </c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26">
        <v>9.6</v>
      </c>
      <c r="S731" s="26">
        <v>9.8000000000000007</v>
      </c>
      <c r="T731" s="26">
        <v>9.8000000000000007</v>
      </c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  <c r="AE731" s="18"/>
      <c r="AF731" s="18"/>
      <c r="AG731" s="18"/>
      <c r="AH731" s="18"/>
      <c r="AI731" s="18"/>
      <c r="AJ731" s="18"/>
      <c r="AK731" s="18"/>
      <c r="AL731" s="18"/>
      <c r="AM731" s="18"/>
      <c r="AN731" s="18"/>
      <c r="AO731" s="18"/>
      <c r="AP731" s="18"/>
      <c r="AQ731" s="18"/>
      <c r="AR731" s="18"/>
      <c r="AS731" s="18"/>
      <c r="AT731" s="18"/>
      <c r="AU731" s="18"/>
      <c r="AV731" s="18"/>
      <c r="AW731" s="18"/>
      <c r="AX731" s="18"/>
      <c r="AY731" s="18"/>
      <c r="AZ731" s="18"/>
      <c r="BA731" s="18"/>
      <c r="BB731" s="18"/>
      <c r="BC731" s="18"/>
      <c r="BD731" s="18"/>
      <c r="BE731" s="18"/>
      <c r="BF731" s="18"/>
      <c r="BG731" s="18"/>
      <c r="BH731" s="18"/>
      <c r="BI731" s="18"/>
      <c r="BJ731" s="18"/>
      <c r="BK731" s="18"/>
      <c r="BL731" s="18"/>
      <c r="BM731" s="18"/>
      <c r="BN731" s="18"/>
      <c r="BO731" s="18"/>
      <c r="BP731" s="18"/>
      <c r="BQ731" s="18"/>
      <c r="BR731" s="18"/>
      <c r="BS731" s="18"/>
      <c r="BT731" s="18"/>
      <c r="BU731" s="18"/>
      <c r="BV731" s="18"/>
      <c r="BW731" s="18"/>
      <c r="BX731" s="18"/>
      <c r="BY731" s="18"/>
      <c r="BZ731" s="18"/>
      <c r="CA731" s="18"/>
      <c r="CB731" s="18"/>
      <c r="CC731" s="18"/>
      <c r="CD731" s="18"/>
      <c r="CE731" s="18"/>
      <c r="CF731" s="18"/>
      <c r="CG731" s="18"/>
      <c r="CH731" s="18"/>
      <c r="CI731" s="18"/>
      <c r="CJ731" s="18"/>
      <c r="CK731" s="18"/>
      <c r="CL731" s="18"/>
      <c r="CM731" s="18"/>
      <c r="CN731" s="18"/>
      <c r="CO731" s="18"/>
      <c r="CP731" s="18"/>
      <c r="CQ731" s="18"/>
      <c r="CR731" s="18"/>
      <c r="CS731" s="18"/>
      <c r="CT731" s="18"/>
      <c r="CU731" s="18"/>
      <c r="CV731" s="18"/>
      <c r="CW731" s="18"/>
      <c r="CX731" s="18"/>
      <c r="CY731" s="18"/>
      <c r="CZ731" s="18"/>
      <c r="DA731" s="18"/>
      <c r="DB731" s="18"/>
      <c r="DC731" s="18"/>
      <c r="DD731" s="18"/>
      <c r="DE731" s="18"/>
      <c r="DF731" s="18"/>
      <c r="DG731" s="18"/>
      <c r="DH731" s="18"/>
      <c r="DI731" s="18"/>
      <c r="DJ731" s="18"/>
      <c r="DK731" s="18"/>
      <c r="DL731" s="18"/>
      <c r="DM731" s="18"/>
      <c r="DN731" s="18"/>
      <c r="DO731" s="18"/>
      <c r="DP731" s="55">
        <v>0</v>
      </c>
      <c r="DQ731" s="66">
        <v>0</v>
      </c>
      <c r="DR731" s="16">
        <v>0</v>
      </c>
      <c r="DS731" s="44">
        <f>PRODUCT(Таблица1[[#This Row],[РЕЙТИНГ НТЛ]:[РЕГ НТЛ]])</f>
        <v>0</v>
      </c>
      <c r="DT731" s="74">
        <f>SUM(Таблица1[[#This Row],[РЕЙТИНГ DPT]:[РЕЙТИНГ НТЛ]])</f>
        <v>0</v>
      </c>
    </row>
    <row r="732" spans="1:124" x14ac:dyDescent="0.25">
      <c r="A732" s="13">
        <v>105</v>
      </c>
      <c r="B732" s="14" t="s">
        <v>438</v>
      </c>
      <c r="C732" s="14" t="s">
        <v>190</v>
      </c>
      <c r="D732" s="14" t="s">
        <v>188</v>
      </c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  <c r="AI732" s="14"/>
      <c r="AJ732" s="14"/>
      <c r="AK732" s="14"/>
      <c r="AL732" s="14"/>
      <c r="AM732" s="14"/>
      <c r="AN732" s="14"/>
      <c r="AO732" s="14"/>
      <c r="AP732" s="14"/>
      <c r="AQ732" s="14"/>
      <c r="AR732" s="14"/>
      <c r="AS732" s="14"/>
      <c r="AT732" s="14"/>
      <c r="AU732" s="14"/>
      <c r="AV732" s="14"/>
      <c r="AW732" s="14"/>
      <c r="AX732" s="17">
        <v>8.6</v>
      </c>
      <c r="AY732" s="17">
        <v>9</v>
      </c>
      <c r="AZ732" s="17">
        <v>9.1999999999999993</v>
      </c>
      <c r="BA732" s="14"/>
      <c r="BB732" s="14"/>
      <c r="BC732" s="14"/>
      <c r="BD732" s="14"/>
      <c r="BE732" s="14"/>
      <c r="BF732" s="14"/>
      <c r="BG732" s="14"/>
      <c r="BH732" s="14"/>
      <c r="BI732" s="14"/>
      <c r="BJ732" s="14"/>
      <c r="BK732" s="14"/>
      <c r="BL732" s="14"/>
      <c r="BM732" s="14"/>
      <c r="BN732" s="14"/>
      <c r="BO732" s="14"/>
      <c r="BP732" s="14"/>
      <c r="BQ732" s="14"/>
      <c r="BR732" s="14"/>
      <c r="BS732" s="14"/>
      <c r="BT732" s="14"/>
      <c r="BU732" s="14"/>
      <c r="BV732" s="14"/>
      <c r="BW732" s="14"/>
      <c r="BX732" s="14"/>
      <c r="BY732" s="14"/>
      <c r="BZ732" s="14"/>
      <c r="CA732" s="14"/>
      <c r="CB732" s="14"/>
      <c r="CC732" s="14"/>
      <c r="CD732" s="14"/>
      <c r="CE732" s="14"/>
      <c r="CF732" s="14"/>
      <c r="CG732" s="14"/>
      <c r="CH732" s="14"/>
      <c r="CI732" s="14"/>
      <c r="CJ732" s="14"/>
      <c r="CK732" s="14"/>
      <c r="CL732" s="14"/>
      <c r="CM732" s="14"/>
      <c r="CN732" s="14"/>
      <c r="CO732" s="14"/>
      <c r="CP732" s="14"/>
      <c r="CQ732" s="14"/>
      <c r="CR732" s="14"/>
      <c r="CS732" s="14"/>
      <c r="CT732" s="14"/>
      <c r="CU732" s="14"/>
      <c r="CV732" s="14"/>
      <c r="CW732" s="14"/>
      <c r="CX732" s="14"/>
      <c r="CY732" s="14"/>
      <c r="CZ732" s="14"/>
      <c r="DA732" s="14"/>
      <c r="DB732" s="14"/>
      <c r="DC732" s="14"/>
      <c r="DD732" s="14"/>
      <c r="DE732" s="14"/>
      <c r="DF732" s="14"/>
      <c r="DG732" s="14"/>
      <c r="DH732" s="14"/>
      <c r="DI732" s="14"/>
      <c r="DJ732" s="14"/>
      <c r="DK732" s="14"/>
      <c r="DL732" s="14"/>
      <c r="DM732" s="14"/>
      <c r="DN732" s="14"/>
      <c r="DO732" s="14"/>
      <c r="DP732" s="55">
        <v>0</v>
      </c>
      <c r="DQ732" s="66">
        <v>0</v>
      </c>
      <c r="DR732" s="16">
        <v>0</v>
      </c>
      <c r="DS732" s="43">
        <f>PRODUCT(Таблица1[[#This Row],[РЕЙТИНГ НТЛ]:[РЕГ НТЛ]])</f>
        <v>0</v>
      </c>
      <c r="DT732" s="74">
        <f>SUM(Таблица1[[#This Row],[РЕЙТИНГ DPT]:[РЕЙТИНГ НТЛ]])</f>
        <v>0</v>
      </c>
    </row>
    <row r="733" spans="1:124" x14ac:dyDescent="0.25">
      <c r="A733" s="13">
        <v>96</v>
      </c>
      <c r="B733" s="14" t="s">
        <v>321</v>
      </c>
      <c r="C733" s="14" t="s">
        <v>190</v>
      </c>
      <c r="D733" s="14" t="s">
        <v>188</v>
      </c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  <c r="AI733" s="14"/>
      <c r="AJ733" s="14"/>
      <c r="AK733" s="14"/>
      <c r="AL733" s="14"/>
      <c r="AM733" s="14"/>
      <c r="AN733" s="14"/>
      <c r="AO733" s="14"/>
      <c r="AP733" s="14"/>
      <c r="AQ733" s="14"/>
      <c r="AR733" s="14"/>
      <c r="AS733" s="14"/>
      <c r="AT733" s="17">
        <v>9.6</v>
      </c>
      <c r="AU733" s="17">
        <v>9.8000000000000007</v>
      </c>
      <c r="AV733" s="17">
        <v>9.4</v>
      </c>
      <c r="AW733" s="17">
        <v>9.4</v>
      </c>
      <c r="AX733" s="14"/>
      <c r="AY733" s="14"/>
      <c r="AZ733" s="14"/>
      <c r="BA733" s="14"/>
      <c r="BB733" s="14"/>
      <c r="BC733" s="14"/>
      <c r="BD733" s="14"/>
      <c r="BE733" s="14"/>
      <c r="BF733" s="14"/>
      <c r="BG733" s="14"/>
      <c r="BH733" s="14"/>
      <c r="BI733" s="14"/>
      <c r="BJ733" s="14"/>
      <c r="BK733" s="14"/>
      <c r="BL733" s="14"/>
      <c r="BM733" s="14"/>
      <c r="BN733" s="14"/>
      <c r="BO733" s="14"/>
      <c r="BP733" s="14"/>
      <c r="BQ733" s="14"/>
      <c r="BR733" s="14"/>
      <c r="BS733" s="14"/>
      <c r="BT733" s="14"/>
      <c r="BU733" s="14"/>
      <c r="BV733" s="14"/>
      <c r="BW733" s="14"/>
      <c r="BX733" s="14"/>
      <c r="BY733" s="14"/>
      <c r="BZ733" s="14"/>
      <c r="CA733" s="14"/>
      <c r="CB733" s="14"/>
      <c r="CC733" s="14"/>
      <c r="CD733" s="14"/>
      <c r="CE733" s="14"/>
      <c r="CF733" s="14"/>
      <c r="CG733" s="14"/>
      <c r="CH733" s="14"/>
      <c r="CI733" s="14"/>
      <c r="CJ733" s="14"/>
      <c r="CK733" s="14"/>
      <c r="CL733" s="14"/>
      <c r="CM733" s="14"/>
      <c r="CN733" s="14"/>
      <c r="CO733" s="14"/>
      <c r="CP733" s="14"/>
      <c r="CQ733" s="14"/>
      <c r="CR733" s="14"/>
      <c r="CS733" s="14"/>
      <c r="CT733" s="14"/>
      <c r="CU733" s="14"/>
      <c r="CV733" s="14"/>
      <c r="CW733" s="14"/>
      <c r="CX733" s="14"/>
      <c r="CY733" s="14"/>
      <c r="CZ733" s="14"/>
      <c r="DA733" s="14"/>
      <c r="DB733" s="14"/>
      <c r="DC733" s="14"/>
      <c r="DD733" s="14"/>
      <c r="DE733" s="14"/>
      <c r="DF733" s="14"/>
      <c r="DG733" s="14"/>
      <c r="DH733" s="14"/>
      <c r="DI733" s="14"/>
      <c r="DJ733" s="14"/>
      <c r="DK733" s="14"/>
      <c r="DL733" s="14"/>
      <c r="DM733" s="14"/>
      <c r="DN733" s="14"/>
      <c r="DO733" s="14"/>
      <c r="DP733" s="55">
        <v>0</v>
      </c>
      <c r="DQ733" s="66">
        <v>0</v>
      </c>
      <c r="DR733" s="16">
        <v>0</v>
      </c>
      <c r="DS733" s="43">
        <f>PRODUCT(Таблица1[[#This Row],[РЕЙТИНГ НТЛ]:[РЕГ НТЛ]])</f>
        <v>0</v>
      </c>
      <c r="DT733" s="74">
        <f>SUM(Таблица1[[#This Row],[РЕЙТИНГ DPT]:[РЕЙТИНГ НТЛ]])</f>
        <v>0</v>
      </c>
    </row>
    <row r="734" spans="1:124" x14ac:dyDescent="0.25">
      <c r="A734" s="13">
        <v>104</v>
      </c>
      <c r="B734" s="14" t="s">
        <v>356</v>
      </c>
      <c r="C734" s="14" t="s">
        <v>190</v>
      </c>
      <c r="D734" s="14" t="s">
        <v>188</v>
      </c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  <c r="AI734" s="14"/>
      <c r="AJ734" s="14"/>
      <c r="AK734" s="14"/>
      <c r="AL734" s="14"/>
      <c r="AM734" s="14"/>
      <c r="AN734" s="14"/>
      <c r="AO734" s="14"/>
      <c r="AP734" s="14"/>
      <c r="AQ734" s="14"/>
      <c r="AR734" s="14"/>
      <c r="AS734" s="14"/>
      <c r="AT734" s="14"/>
      <c r="AU734" s="14"/>
      <c r="AV734" s="14"/>
      <c r="AW734" s="14"/>
      <c r="AX734" s="14"/>
      <c r="AY734" s="14"/>
      <c r="AZ734" s="14"/>
      <c r="BA734" s="17">
        <v>9.4</v>
      </c>
      <c r="BB734" s="17">
        <v>9.1999999999999993</v>
      </c>
      <c r="BC734" s="17">
        <v>9.4</v>
      </c>
      <c r="BD734" s="14"/>
      <c r="BE734" s="14"/>
      <c r="BF734" s="14"/>
      <c r="BG734" s="14"/>
      <c r="BH734" s="14"/>
      <c r="BI734" s="14"/>
      <c r="BJ734" s="14"/>
      <c r="BK734" s="14"/>
      <c r="BL734" s="14"/>
      <c r="BM734" s="14"/>
      <c r="BN734" s="14"/>
      <c r="BO734" s="14"/>
      <c r="BP734" s="14"/>
      <c r="BQ734" s="14"/>
      <c r="BR734" s="14"/>
      <c r="BS734" s="14"/>
      <c r="BT734" s="14"/>
      <c r="BU734" s="14"/>
      <c r="BV734" s="14"/>
      <c r="BW734" s="14"/>
      <c r="BX734" s="14"/>
      <c r="BY734" s="14"/>
      <c r="BZ734" s="14"/>
      <c r="CA734" s="14"/>
      <c r="CB734" s="14"/>
      <c r="CC734" s="14"/>
      <c r="CD734" s="14"/>
      <c r="CE734" s="14"/>
      <c r="CF734" s="14"/>
      <c r="CG734" s="14"/>
      <c r="CH734" s="14"/>
      <c r="CI734" s="14"/>
      <c r="CJ734" s="14"/>
      <c r="CK734" s="14"/>
      <c r="CL734" s="14"/>
      <c r="CM734" s="14"/>
      <c r="CN734" s="14"/>
      <c r="CO734" s="14"/>
      <c r="CP734" s="14"/>
      <c r="CQ734" s="14"/>
      <c r="CR734" s="14"/>
      <c r="CS734" s="14"/>
      <c r="CT734" s="14"/>
      <c r="CU734" s="14"/>
      <c r="CV734" s="14"/>
      <c r="CW734" s="14"/>
      <c r="CX734" s="14"/>
      <c r="CY734" s="14"/>
      <c r="CZ734" s="14"/>
      <c r="DA734" s="14"/>
      <c r="DB734" s="14"/>
      <c r="DC734" s="14"/>
      <c r="DD734" s="14"/>
      <c r="DE734" s="14"/>
      <c r="DF734" s="14"/>
      <c r="DG734" s="14"/>
      <c r="DH734" s="14"/>
      <c r="DI734" s="14"/>
      <c r="DJ734" s="14"/>
      <c r="DK734" s="14"/>
      <c r="DL734" s="14"/>
      <c r="DM734" s="14"/>
      <c r="DN734" s="14"/>
      <c r="DO734" s="14"/>
      <c r="DP734" s="55">
        <v>0</v>
      </c>
      <c r="DQ734" s="66">
        <v>0</v>
      </c>
      <c r="DR734" s="16">
        <v>0</v>
      </c>
      <c r="DS734" s="43">
        <f>PRODUCT(Таблица1[[#This Row],[РЕЙТИНГ НТЛ]:[РЕГ НТЛ]])</f>
        <v>0</v>
      </c>
      <c r="DT734" s="74">
        <f>SUM(Таблица1[[#This Row],[РЕЙТИНГ DPT]:[РЕЙТИНГ НТЛ]])</f>
        <v>0</v>
      </c>
    </row>
    <row r="735" spans="1:124" x14ac:dyDescent="0.25">
      <c r="A735" s="13">
        <v>24</v>
      </c>
      <c r="B735" s="14" t="s">
        <v>270</v>
      </c>
      <c r="C735" s="14" t="s">
        <v>116</v>
      </c>
      <c r="D735" s="14" t="s">
        <v>164</v>
      </c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7">
        <v>9.1999999999999993</v>
      </c>
      <c r="S735" s="17">
        <v>8.8000000000000007</v>
      </c>
      <c r="T735" s="17">
        <v>8.8000000000000007</v>
      </c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  <c r="AG735" s="14"/>
      <c r="AH735" s="14"/>
      <c r="AI735" s="14"/>
      <c r="AJ735" s="14"/>
      <c r="AK735" s="14"/>
      <c r="AL735" s="14"/>
      <c r="AM735" s="14"/>
      <c r="AN735" s="14"/>
      <c r="AO735" s="14"/>
      <c r="AP735" s="14"/>
      <c r="AQ735" s="14"/>
      <c r="AR735" s="14"/>
      <c r="AS735" s="14"/>
      <c r="AT735" s="14"/>
      <c r="AU735" s="14"/>
      <c r="AV735" s="14"/>
      <c r="AW735" s="14"/>
      <c r="AX735" s="14"/>
      <c r="AY735" s="14"/>
      <c r="AZ735" s="14"/>
      <c r="BA735" s="14"/>
      <c r="BB735" s="14"/>
      <c r="BC735" s="14"/>
      <c r="BD735" s="14"/>
      <c r="BE735" s="14"/>
      <c r="BF735" s="14"/>
      <c r="BG735" s="14"/>
      <c r="BH735" s="14"/>
      <c r="BI735" s="14"/>
      <c r="BJ735" s="14"/>
      <c r="BK735" s="14"/>
      <c r="BL735" s="14"/>
      <c r="BM735" s="14"/>
      <c r="BN735" s="14"/>
      <c r="BO735" s="14"/>
      <c r="BP735" s="14"/>
      <c r="BQ735" s="14"/>
      <c r="BR735" s="14"/>
      <c r="BS735" s="14"/>
      <c r="BT735" s="14"/>
      <c r="BU735" s="14"/>
      <c r="BV735" s="14"/>
      <c r="BW735" s="14"/>
      <c r="BX735" s="14"/>
      <c r="BY735" s="14"/>
      <c r="BZ735" s="14"/>
      <c r="CA735" s="14"/>
      <c r="CB735" s="14"/>
      <c r="CC735" s="14"/>
      <c r="CD735" s="14"/>
      <c r="CE735" s="14"/>
      <c r="CF735" s="14"/>
      <c r="CG735" s="14"/>
      <c r="CH735" s="14"/>
      <c r="CI735" s="14"/>
      <c r="CJ735" s="14"/>
      <c r="CK735" s="14"/>
      <c r="CL735" s="14"/>
      <c r="CM735" s="14"/>
      <c r="CN735" s="14"/>
      <c r="CO735" s="14"/>
      <c r="CP735" s="14"/>
      <c r="CQ735" s="14"/>
      <c r="CR735" s="14"/>
      <c r="CS735" s="14"/>
      <c r="CT735" s="14"/>
      <c r="CU735" s="14"/>
      <c r="CV735" s="14"/>
      <c r="CW735" s="14"/>
      <c r="CX735" s="14"/>
      <c r="CY735" s="14"/>
      <c r="CZ735" s="14"/>
      <c r="DA735" s="14"/>
      <c r="DB735" s="14"/>
      <c r="DC735" s="14"/>
      <c r="DD735" s="14"/>
      <c r="DE735" s="14"/>
      <c r="DF735" s="14"/>
      <c r="DG735" s="14"/>
      <c r="DH735" s="14"/>
      <c r="DI735" s="14"/>
      <c r="DJ735" s="14"/>
      <c r="DK735" s="14"/>
      <c r="DL735" s="14"/>
      <c r="DM735" s="14"/>
      <c r="DN735" s="14"/>
      <c r="DO735" s="14"/>
      <c r="DP735" s="55">
        <v>0</v>
      </c>
      <c r="DQ735" s="66">
        <v>0</v>
      </c>
      <c r="DR735" s="16">
        <v>0</v>
      </c>
      <c r="DS735" s="43">
        <f>PRODUCT(Таблица1[[#This Row],[РЕЙТИНГ НТЛ]:[РЕГ НТЛ]])</f>
        <v>0</v>
      </c>
      <c r="DT735" s="74">
        <f>SUM(Таблица1[[#This Row],[РЕЙТИНГ DPT]:[РЕЙТИНГ НТЛ]])</f>
        <v>0</v>
      </c>
    </row>
    <row r="736" spans="1:124" x14ac:dyDescent="0.25">
      <c r="A736" s="29">
        <v>156</v>
      </c>
      <c r="B736" s="30" t="s">
        <v>400</v>
      </c>
      <c r="C736" s="14" t="s">
        <v>116</v>
      </c>
      <c r="D736" s="30" t="s">
        <v>169</v>
      </c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30"/>
      <c r="BQ736" s="30"/>
      <c r="BR736" s="30"/>
      <c r="BS736" s="30"/>
      <c r="BT736" s="30"/>
      <c r="BU736" s="30"/>
      <c r="BV736" s="30"/>
      <c r="BW736" s="30"/>
      <c r="BX736" s="30"/>
      <c r="BY736" s="30"/>
      <c r="BZ736" s="30"/>
      <c r="CA736" s="30"/>
      <c r="CB736" s="30"/>
      <c r="CC736" s="30"/>
      <c r="CD736" s="30"/>
      <c r="CE736" s="30"/>
      <c r="CF736" s="30"/>
      <c r="CG736" s="37">
        <v>8.8000000000000007</v>
      </c>
      <c r="CH736" s="37">
        <v>8.1999999999999993</v>
      </c>
      <c r="CI736" s="37">
        <v>9</v>
      </c>
      <c r="CJ736" s="37">
        <v>8.4</v>
      </c>
      <c r="CK736" s="30"/>
      <c r="CL736" s="30"/>
      <c r="CM736" s="30"/>
      <c r="CN736" s="30"/>
      <c r="CO736" s="30"/>
      <c r="CP736" s="30"/>
      <c r="CQ736" s="30"/>
      <c r="CR736" s="30"/>
      <c r="CS736" s="30"/>
      <c r="CT736" s="30"/>
      <c r="CU736" s="30"/>
      <c r="CV736" s="30"/>
      <c r="CW736" s="30"/>
      <c r="CX736" s="30"/>
      <c r="CY736" s="30"/>
      <c r="CZ736" s="30"/>
      <c r="DA736" s="30"/>
      <c r="DB736" s="30"/>
      <c r="DC736" s="30"/>
      <c r="DD736" s="30"/>
      <c r="DE736" s="30"/>
      <c r="DF736" s="30"/>
      <c r="DG736" s="30"/>
      <c r="DH736" s="30"/>
      <c r="DI736" s="30"/>
      <c r="DJ736" s="30"/>
      <c r="DK736" s="30"/>
      <c r="DL736" s="30"/>
      <c r="DM736" s="30"/>
      <c r="DN736" s="30"/>
      <c r="DO736" s="30"/>
      <c r="DP736" s="55">
        <v>0</v>
      </c>
      <c r="DQ736" s="66">
        <v>0</v>
      </c>
      <c r="DR736" s="16">
        <v>0</v>
      </c>
      <c r="DS736" s="73">
        <f>PRODUCT(Таблица1[[#This Row],[РЕЙТИНГ НТЛ]:[РЕГ НТЛ]])</f>
        <v>0</v>
      </c>
      <c r="DT736" s="74">
        <f>SUM(Таблица1[[#This Row],[РЕЙТИНГ DPT]:[РЕЙТИНГ НТЛ]])</f>
        <v>0</v>
      </c>
    </row>
    <row r="737" spans="1:124" x14ac:dyDescent="0.25">
      <c r="A737" s="13">
        <v>56</v>
      </c>
      <c r="B737" s="14" t="s">
        <v>288</v>
      </c>
      <c r="C737" s="14" t="s">
        <v>116</v>
      </c>
      <c r="D737" s="14" t="s">
        <v>164</v>
      </c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7">
        <v>8.4</v>
      </c>
      <c r="S737" s="17">
        <v>8.4</v>
      </c>
      <c r="T737" s="17">
        <v>8.6</v>
      </c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  <c r="AI737" s="14"/>
      <c r="AJ737" s="14"/>
      <c r="AK737" s="14"/>
      <c r="AL737" s="14"/>
      <c r="AM737" s="14"/>
      <c r="AN737" s="14"/>
      <c r="AO737" s="14"/>
      <c r="AP737" s="14"/>
      <c r="AQ737" s="14"/>
      <c r="AR737" s="14"/>
      <c r="AS737" s="14"/>
      <c r="AT737" s="14"/>
      <c r="AU737" s="14"/>
      <c r="AV737" s="14"/>
      <c r="AW737" s="14"/>
      <c r="AX737" s="14"/>
      <c r="AY737" s="14"/>
      <c r="AZ737" s="14"/>
      <c r="BA737" s="14"/>
      <c r="BB737" s="14"/>
      <c r="BC737" s="14"/>
      <c r="BD737" s="14"/>
      <c r="BE737" s="14"/>
      <c r="BF737" s="14"/>
      <c r="BG737" s="14"/>
      <c r="BH737" s="14"/>
      <c r="BI737" s="14"/>
      <c r="BJ737" s="14"/>
      <c r="BK737" s="14"/>
      <c r="BL737" s="14"/>
      <c r="BM737" s="14"/>
      <c r="BN737" s="14"/>
      <c r="BO737" s="14"/>
      <c r="BP737" s="14"/>
      <c r="BQ737" s="14"/>
      <c r="BR737" s="14"/>
      <c r="BS737" s="14"/>
      <c r="BT737" s="14"/>
      <c r="BU737" s="14"/>
      <c r="BV737" s="14"/>
      <c r="BW737" s="14"/>
      <c r="BX737" s="14"/>
      <c r="BY737" s="14"/>
      <c r="BZ737" s="14"/>
      <c r="CA737" s="14"/>
      <c r="CB737" s="14"/>
      <c r="CC737" s="14"/>
      <c r="CD737" s="14"/>
      <c r="CE737" s="14"/>
      <c r="CF737" s="14"/>
      <c r="CG737" s="14"/>
      <c r="CH737" s="14"/>
      <c r="CI737" s="14"/>
      <c r="CJ737" s="14"/>
      <c r="CK737" s="14"/>
      <c r="CL737" s="14"/>
      <c r="CM737" s="14"/>
      <c r="CN737" s="14"/>
      <c r="CO737" s="14"/>
      <c r="CP737" s="14"/>
      <c r="CQ737" s="14"/>
      <c r="CR737" s="14"/>
      <c r="CS737" s="14"/>
      <c r="CT737" s="14"/>
      <c r="CU737" s="14"/>
      <c r="CV737" s="14"/>
      <c r="CW737" s="14"/>
      <c r="CX737" s="14"/>
      <c r="CY737" s="14"/>
      <c r="CZ737" s="14"/>
      <c r="DA737" s="14"/>
      <c r="DB737" s="14"/>
      <c r="DC737" s="14"/>
      <c r="DD737" s="14"/>
      <c r="DE737" s="14"/>
      <c r="DF737" s="14"/>
      <c r="DG737" s="14"/>
      <c r="DH737" s="14"/>
      <c r="DI737" s="14"/>
      <c r="DJ737" s="14"/>
      <c r="DK737" s="14"/>
      <c r="DL737" s="14"/>
      <c r="DM737" s="14"/>
      <c r="DN737" s="14"/>
      <c r="DO737" s="14"/>
      <c r="DP737" s="55">
        <v>0</v>
      </c>
      <c r="DQ737" s="66">
        <v>0</v>
      </c>
      <c r="DR737" s="16">
        <v>0</v>
      </c>
      <c r="DS737" s="43">
        <f>PRODUCT(Таблица1[[#This Row],[РЕЙТИНГ НТЛ]:[РЕГ НТЛ]])</f>
        <v>0</v>
      </c>
      <c r="DT737" s="74">
        <f>SUM(Таблица1[[#This Row],[РЕЙТИНГ DPT]:[РЕЙТИНГ НТЛ]])</f>
        <v>0</v>
      </c>
    </row>
    <row r="738" spans="1:124" x14ac:dyDescent="0.25">
      <c r="A738" s="13">
        <v>57</v>
      </c>
      <c r="B738" s="14" t="s">
        <v>432</v>
      </c>
      <c r="C738" s="14" t="s">
        <v>116</v>
      </c>
      <c r="D738" s="14" t="s">
        <v>169</v>
      </c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7">
        <v>9</v>
      </c>
      <c r="S738" s="17">
        <v>9</v>
      </c>
      <c r="T738" s="17">
        <v>8.8000000000000007</v>
      </c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  <c r="AI738" s="14"/>
      <c r="AJ738" s="14"/>
      <c r="AK738" s="14"/>
      <c r="AL738" s="14"/>
      <c r="AM738" s="14"/>
      <c r="AN738" s="14"/>
      <c r="AO738" s="14"/>
      <c r="AP738" s="14"/>
      <c r="AQ738" s="14"/>
      <c r="AR738" s="14"/>
      <c r="AS738" s="14"/>
      <c r="AT738" s="14"/>
      <c r="AU738" s="14"/>
      <c r="AV738" s="14"/>
      <c r="AW738" s="14"/>
      <c r="AX738" s="14"/>
      <c r="AY738" s="14"/>
      <c r="AZ738" s="14"/>
      <c r="BA738" s="14"/>
      <c r="BB738" s="14"/>
      <c r="BC738" s="14"/>
      <c r="BD738" s="14"/>
      <c r="BE738" s="14"/>
      <c r="BF738" s="14"/>
      <c r="BG738" s="14"/>
      <c r="BH738" s="14"/>
      <c r="BI738" s="14"/>
      <c r="BJ738" s="14"/>
      <c r="BK738" s="14"/>
      <c r="BL738" s="14"/>
      <c r="BM738" s="14"/>
      <c r="BN738" s="14"/>
      <c r="BO738" s="14"/>
      <c r="BP738" s="14"/>
      <c r="BQ738" s="14"/>
      <c r="BR738" s="14"/>
      <c r="BS738" s="14"/>
      <c r="BT738" s="14"/>
      <c r="BU738" s="14"/>
      <c r="BV738" s="14"/>
      <c r="BW738" s="14"/>
      <c r="BX738" s="14"/>
      <c r="BY738" s="14"/>
      <c r="BZ738" s="14"/>
      <c r="CA738" s="14"/>
      <c r="CB738" s="14"/>
      <c r="CC738" s="14"/>
      <c r="CD738" s="14"/>
      <c r="CE738" s="14"/>
      <c r="CF738" s="14"/>
      <c r="CG738" s="14"/>
      <c r="CH738" s="14"/>
      <c r="CI738" s="14"/>
      <c r="CJ738" s="14"/>
      <c r="CK738" s="14"/>
      <c r="CL738" s="14"/>
      <c r="CM738" s="14"/>
      <c r="CN738" s="14"/>
      <c r="CO738" s="14"/>
      <c r="CP738" s="14"/>
      <c r="CQ738" s="14"/>
      <c r="CR738" s="14"/>
      <c r="CS738" s="14"/>
      <c r="CT738" s="14"/>
      <c r="CU738" s="14"/>
      <c r="CV738" s="14"/>
      <c r="CW738" s="14"/>
      <c r="CX738" s="14"/>
      <c r="CY738" s="14"/>
      <c r="CZ738" s="14"/>
      <c r="DA738" s="14"/>
      <c r="DB738" s="14"/>
      <c r="DC738" s="14"/>
      <c r="DD738" s="14"/>
      <c r="DE738" s="14"/>
      <c r="DF738" s="14"/>
      <c r="DG738" s="14"/>
      <c r="DH738" s="14"/>
      <c r="DI738" s="14"/>
      <c r="DJ738" s="14"/>
      <c r="DK738" s="14"/>
      <c r="DL738" s="14"/>
      <c r="DM738" s="14"/>
      <c r="DN738" s="14"/>
      <c r="DO738" s="14"/>
      <c r="DP738" s="55">
        <v>0</v>
      </c>
      <c r="DQ738" s="66">
        <v>0</v>
      </c>
      <c r="DR738" s="16">
        <v>0</v>
      </c>
      <c r="DS738" s="43">
        <f>PRODUCT(Таблица1[[#This Row],[РЕЙТИНГ НТЛ]:[РЕГ НТЛ]])</f>
        <v>0</v>
      </c>
      <c r="DT738" s="74">
        <f>SUM(Таблица1[[#This Row],[РЕЙТИНГ DPT]:[РЕЙТИНГ НТЛ]])</f>
        <v>0</v>
      </c>
    </row>
    <row r="739" spans="1:124" x14ac:dyDescent="0.25">
      <c r="A739" s="13">
        <v>121</v>
      </c>
      <c r="B739" s="14" t="s">
        <v>345</v>
      </c>
      <c r="C739" s="14" t="s">
        <v>116</v>
      </c>
      <c r="D739" s="14" t="s">
        <v>164</v>
      </c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  <c r="AI739" s="14"/>
      <c r="AJ739" s="14"/>
      <c r="AK739" s="14"/>
      <c r="AL739" s="14"/>
      <c r="AM739" s="14"/>
      <c r="AN739" s="17"/>
      <c r="AO739" s="17"/>
      <c r="AP739" s="17"/>
      <c r="AQ739" s="17"/>
      <c r="AR739" s="17"/>
      <c r="AS739" s="17"/>
      <c r="AT739" s="17">
        <v>9</v>
      </c>
      <c r="AU739" s="17">
        <v>8.4</v>
      </c>
      <c r="AV739" s="17">
        <v>8</v>
      </c>
      <c r="AW739" s="17">
        <v>8.6</v>
      </c>
      <c r="AX739" s="17"/>
      <c r="AY739" s="17"/>
      <c r="AZ739" s="14"/>
      <c r="BA739" s="14"/>
      <c r="BB739" s="14"/>
      <c r="BC739" s="14"/>
      <c r="BD739" s="14"/>
      <c r="BE739" s="14"/>
      <c r="BF739" s="14"/>
      <c r="BG739" s="14"/>
      <c r="BH739" s="14"/>
      <c r="BI739" s="14"/>
      <c r="BJ739" s="14"/>
      <c r="BK739" s="14"/>
      <c r="BL739" s="14"/>
      <c r="BM739" s="14"/>
      <c r="BN739" s="14"/>
      <c r="BO739" s="14"/>
      <c r="BP739" s="14"/>
      <c r="BQ739" s="14"/>
      <c r="BR739" s="14"/>
      <c r="BS739" s="14"/>
      <c r="BT739" s="14"/>
      <c r="BU739" s="14"/>
      <c r="BV739" s="14"/>
      <c r="BW739" s="14"/>
      <c r="BX739" s="14"/>
      <c r="BY739" s="14"/>
      <c r="BZ739" s="14"/>
      <c r="CA739" s="14"/>
      <c r="CB739" s="14"/>
      <c r="CC739" s="14"/>
      <c r="CD739" s="14"/>
      <c r="CE739" s="14"/>
      <c r="CF739" s="14"/>
      <c r="CG739" s="14"/>
      <c r="CH739" s="14"/>
      <c r="CI739" s="14"/>
      <c r="CJ739" s="14"/>
      <c r="CK739" s="14"/>
      <c r="CL739" s="14"/>
      <c r="CM739" s="14"/>
      <c r="CN739" s="14"/>
      <c r="CO739" s="14"/>
      <c r="CP739" s="14"/>
      <c r="CQ739" s="14"/>
      <c r="CR739" s="14"/>
      <c r="CS739" s="14"/>
      <c r="CT739" s="14"/>
      <c r="CU739" s="14"/>
      <c r="CV739" s="14"/>
      <c r="CW739" s="14"/>
      <c r="CX739" s="14"/>
      <c r="CY739" s="14"/>
      <c r="CZ739" s="14"/>
      <c r="DA739" s="14"/>
      <c r="DB739" s="14"/>
      <c r="DC739" s="14"/>
      <c r="DD739" s="14"/>
      <c r="DE739" s="14"/>
      <c r="DF739" s="14"/>
      <c r="DG739" s="14"/>
      <c r="DH739" s="14"/>
      <c r="DI739" s="14"/>
      <c r="DJ739" s="14"/>
      <c r="DK739" s="14"/>
      <c r="DL739" s="14"/>
      <c r="DM739" s="14"/>
      <c r="DN739" s="14"/>
      <c r="DO739" s="14"/>
      <c r="DP739" s="55">
        <v>0</v>
      </c>
      <c r="DQ739" s="66">
        <v>0</v>
      </c>
      <c r="DR739" s="16">
        <v>0</v>
      </c>
      <c r="DS739" s="43">
        <f>PRODUCT(Таблица1[[#This Row],[РЕЙТИНГ НТЛ]:[РЕГ НТЛ]])</f>
        <v>0</v>
      </c>
      <c r="DT739" s="74">
        <f>SUM(Таблица1[[#This Row],[РЕЙТИНГ DPT]:[РЕЙТИНГ НТЛ]])</f>
        <v>0</v>
      </c>
    </row>
    <row r="740" spans="1:124" x14ac:dyDescent="0.25">
      <c r="A740" s="21">
        <v>59</v>
      </c>
      <c r="B740" s="18" t="s">
        <v>289</v>
      </c>
      <c r="C740" s="14" t="s">
        <v>116</v>
      </c>
      <c r="D740" s="18" t="s">
        <v>164</v>
      </c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26">
        <v>8.6</v>
      </c>
      <c r="S740" s="26">
        <v>8.4</v>
      </c>
      <c r="T740" s="26">
        <v>8.6</v>
      </c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8"/>
      <c r="AF740" s="18"/>
      <c r="AG740" s="18"/>
      <c r="AH740" s="18"/>
      <c r="AI740" s="18"/>
      <c r="AJ740" s="18"/>
      <c r="AK740" s="18"/>
      <c r="AL740" s="18"/>
      <c r="AM740" s="18"/>
      <c r="AN740" s="18"/>
      <c r="AO740" s="18"/>
      <c r="AP740" s="18"/>
      <c r="AQ740" s="18"/>
      <c r="AR740" s="18"/>
      <c r="AS740" s="18"/>
      <c r="AT740" s="18"/>
      <c r="AU740" s="18"/>
      <c r="AV740" s="18"/>
      <c r="AW740" s="18"/>
      <c r="AX740" s="18"/>
      <c r="AY740" s="18"/>
      <c r="AZ740" s="18"/>
      <c r="BA740" s="18"/>
      <c r="BB740" s="18"/>
      <c r="BC740" s="18"/>
      <c r="BD740" s="18"/>
      <c r="BE740" s="18"/>
      <c r="BF740" s="18"/>
      <c r="BG740" s="18"/>
      <c r="BH740" s="18"/>
      <c r="BI740" s="18"/>
      <c r="BJ740" s="18"/>
      <c r="BK740" s="18"/>
      <c r="BL740" s="18"/>
      <c r="BM740" s="18"/>
      <c r="BN740" s="18"/>
      <c r="BO740" s="18"/>
      <c r="BP740" s="18"/>
      <c r="BQ740" s="18"/>
      <c r="BR740" s="18"/>
      <c r="BS740" s="18"/>
      <c r="BT740" s="18"/>
      <c r="BU740" s="18"/>
      <c r="BV740" s="18"/>
      <c r="BW740" s="18"/>
      <c r="BX740" s="18"/>
      <c r="BY740" s="18"/>
      <c r="BZ740" s="18"/>
      <c r="CA740" s="18"/>
      <c r="CB740" s="18"/>
      <c r="CC740" s="18"/>
      <c r="CD740" s="18"/>
      <c r="CE740" s="18"/>
      <c r="CF740" s="18"/>
      <c r="CG740" s="18"/>
      <c r="CH740" s="18"/>
      <c r="CI740" s="18"/>
      <c r="CJ740" s="18"/>
      <c r="CK740" s="18"/>
      <c r="CL740" s="18"/>
      <c r="CM740" s="18"/>
      <c r="CN740" s="18"/>
      <c r="CO740" s="18"/>
      <c r="CP740" s="18"/>
      <c r="CQ740" s="18"/>
      <c r="CR740" s="18"/>
      <c r="CS740" s="18"/>
      <c r="CT740" s="18"/>
      <c r="CU740" s="18"/>
      <c r="CV740" s="18"/>
      <c r="CW740" s="18"/>
      <c r="CX740" s="18"/>
      <c r="CY740" s="18"/>
      <c r="CZ740" s="18"/>
      <c r="DA740" s="18"/>
      <c r="DB740" s="18"/>
      <c r="DC740" s="18"/>
      <c r="DD740" s="18"/>
      <c r="DE740" s="18"/>
      <c r="DF740" s="18"/>
      <c r="DG740" s="18"/>
      <c r="DH740" s="18"/>
      <c r="DI740" s="18"/>
      <c r="DJ740" s="18"/>
      <c r="DK740" s="18"/>
      <c r="DL740" s="18"/>
      <c r="DM740" s="18"/>
      <c r="DN740" s="18"/>
      <c r="DO740" s="18"/>
      <c r="DP740" s="55">
        <v>0</v>
      </c>
      <c r="DQ740" s="66">
        <v>0</v>
      </c>
      <c r="DR740" s="16">
        <v>0</v>
      </c>
      <c r="DS740" s="44">
        <f>PRODUCT(Таблица1[[#This Row],[РЕЙТИНГ НТЛ]:[РЕГ НТЛ]])</f>
        <v>0</v>
      </c>
      <c r="DT740" s="74">
        <f>SUM(Таблица1[[#This Row],[РЕЙТИНГ DPT]:[РЕЙТИНГ НТЛ]])</f>
        <v>0</v>
      </c>
    </row>
    <row r="741" spans="1:124" x14ac:dyDescent="0.25">
      <c r="A741" s="13">
        <v>110</v>
      </c>
      <c r="B741" s="14" t="s">
        <v>336</v>
      </c>
      <c r="C741" s="14" t="s">
        <v>116</v>
      </c>
      <c r="D741" s="14" t="s">
        <v>167</v>
      </c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  <c r="AI741" s="14"/>
      <c r="AJ741" s="14"/>
      <c r="AK741" s="14"/>
      <c r="AL741" s="14"/>
      <c r="AM741" s="14"/>
      <c r="AN741" s="14"/>
      <c r="AO741" s="14"/>
      <c r="AP741" s="14"/>
      <c r="AQ741" s="14"/>
      <c r="AR741" s="14"/>
      <c r="AS741" s="14"/>
      <c r="AT741" s="14"/>
      <c r="AU741" s="14"/>
      <c r="AV741" s="14"/>
      <c r="AW741" s="14"/>
      <c r="AX741" s="14"/>
      <c r="AY741" s="14"/>
      <c r="AZ741" s="14"/>
      <c r="BA741" s="17">
        <v>8.1999999999999993</v>
      </c>
      <c r="BB741" s="17">
        <v>8.1999999999999993</v>
      </c>
      <c r="BC741" s="17">
        <v>9.1999999999999993</v>
      </c>
      <c r="BD741" s="14"/>
      <c r="BE741" s="14"/>
      <c r="BF741" s="14"/>
      <c r="BG741" s="14"/>
      <c r="BH741" s="14"/>
      <c r="BI741" s="14"/>
      <c r="BJ741" s="14"/>
      <c r="BK741" s="14"/>
      <c r="BL741" s="14"/>
      <c r="BM741" s="14"/>
      <c r="BN741" s="14"/>
      <c r="BO741" s="14"/>
      <c r="BP741" s="14"/>
      <c r="BQ741" s="14"/>
      <c r="BR741" s="14"/>
      <c r="BS741" s="14"/>
      <c r="BT741" s="14"/>
      <c r="BU741" s="14"/>
      <c r="BV741" s="14"/>
      <c r="BW741" s="14"/>
      <c r="BX741" s="14"/>
      <c r="BY741" s="14"/>
      <c r="BZ741" s="14"/>
      <c r="CA741" s="14"/>
      <c r="CB741" s="14"/>
      <c r="CC741" s="14"/>
      <c r="CD741" s="14"/>
      <c r="CE741" s="14"/>
      <c r="CF741" s="14"/>
      <c r="CG741" s="14"/>
      <c r="CH741" s="14"/>
      <c r="CI741" s="14"/>
      <c r="CJ741" s="14"/>
      <c r="CK741" s="14"/>
      <c r="CL741" s="14"/>
      <c r="CM741" s="14"/>
      <c r="CN741" s="14"/>
      <c r="CO741" s="14"/>
      <c r="CP741" s="14"/>
      <c r="CQ741" s="14"/>
      <c r="CR741" s="14"/>
      <c r="CS741" s="14"/>
      <c r="CT741" s="14"/>
      <c r="CU741" s="14"/>
      <c r="CV741" s="14"/>
      <c r="CW741" s="14"/>
      <c r="CX741" s="14"/>
      <c r="CY741" s="14"/>
      <c r="CZ741" s="14"/>
      <c r="DA741" s="14"/>
      <c r="DB741" s="14"/>
      <c r="DC741" s="14"/>
      <c r="DD741" s="14"/>
      <c r="DE741" s="14"/>
      <c r="DF741" s="14"/>
      <c r="DG741" s="14"/>
      <c r="DH741" s="14"/>
      <c r="DI741" s="14"/>
      <c r="DJ741" s="14"/>
      <c r="DK741" s="14"/>
      <c r="DL741" s="14"/>
      <c r="DM741" s="14"/>
      <c r="DN741" s="14"/>
      <c r="DO741" s="14"/>
      <c r="DP741" s="55">
        <v>0</v>
      </c>
      <c r="DQ741" s="66">
        <v>0</v>
      </c>
      <c r="DR741" s="16">
        <v>0</v>
      </c>
      <c r="DS741" s="43">
        <f>PRODUCT(Таблица1[[#This Row],[РЕЙТИНГ НТЛ]:[РЕГ НТЛ]])</f>
        <v>0</v>
      </c>
      <c r="DT741" s="74">
        <f>SUM(Таблица1[[#This Row],[РЕЙТИНГ DPT]:[РЕЙТИНГ НТЛ]])</f>
        <v>0</v>
      </c>
    </row>
    <row r="742" spans="1:124" x14ac:dyDescent="0.25">
      <c r="A742" s="21">
        <v>26</v>
      </c>
      <c r="B742" s="18" t="s">
        <v>272</v>
      </c>
      <c r="C742" s="14" t="s">
        <v>116</v>
      </c>
      <c r="D742" s="18" t="s">
        <v>164</v>
      </c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26">
        <v>9.1999999999999993</v>
      </c>
      <c r="S742" s="26">
        <v>8.6</v>
      </c>
      <c r="T742" s="26">
        <v>8.8000000000000007</v>
      </c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  <c r="AE742" s="18"/>
      <c r="AF742" s="18"/>
      <c r="AG742" s="18"/>
      <c r="AH742" s="18"/>
      <c r="AI742" s="18"/>
      <c r="AJ742" s="18"/>
      <c r="AK742" s="18"/>
      <c r="AL742" s="18"/>
      <c r="AM742" s="18"/>
      <c r="AN742" s="18"/>
      <c r="AO742" s="18"/>
      <c r="AP742" s="18"/>
      <c r="AQ742" s="18"/>
      <c r="AR742" s="18"/>
      <c r="AS742" s="18"/>
      <c r="AT742" s="18"/>
      <c r="AU742" s="18"/>
      <c r="AV742" s="18"/>
      <c r="AW742" s="18"/>
      <c r="AX742" s="18"/>
      <c r="AY742" s="18"/>
      <c r="AZ742" s="18"/>
      <c r="BA742" s="18"/>
      <c r="BB742" s="18"/>
      <c r="BC742" s="18"/>
      <c r="BD742" s="18"/>
      <c r="BE742" s="18"/>
      <c r="BF742" s="18"/>
      <c r="BG742" s="18"/>
      <c r="BH742" s="18"/>
      <c r="BI742" s="18"/>
      <c r="BJ742" s="18"/>
      <c r="BK742" s="18"/>
      <c r="BL742" s="18"/>
      <c r="BM742" s="18"/>
      <c r="BN742" s="18"/>
      <c r="BO742" s="18"/>
      <c r="BP742" s="18"/>
      <c r="BQ742" s="18"/>
      <c r="BR742" s="18"/>
      <c r="BS742" s="18"/>
      <c r="BT742" s="18"/>
      <c r="BU742" s="18"/>
      <c r="BV742" s="18"/>
      <c r="BW742" s="18"/>
      <c r="BX742" s="18"/>
      <c r="BY742" s="18"/>
      <c r="BZ742" s="18"/>
      <c r="CA742" s="18"/>
      <c r="CB742" s="18"/>
      <c r="CC742" s="18"/>
      <c r="CD742" s="18"/>
      <c r="CE742" s="18"/>
      <c r="CF742" s="18"/>
      <c r="CG742" s="18"/>
      <c r="CH742" s="18"/>
      <c r="CI742" s="18"/>
      <c r="CJ742" s="18"/>
      <c r="CK742" s="18"/>
      <c r="CL742" s="18"/>
      <c r="CM742" s="18"/>
      <c r="CN742" s="18"/>
      <c r="CO742" s="18"/>
      <c r="CP742" s="18"/>
      <c r="CQ742" s="18"/>
      <c r="CR742" s="18"/>
      <c r="CS742" s="18"/>
      <c r="CT742" s="18"/>
      <c r="CU742" s="18"/>
      <c r="CV742" s="18"/>
      <c r="CW742" s="18"/>
      <c r="CX742" s="18"/>
      <c r="CY742" s="18"/>
      <c r="CZ742" s="18"/>
      <c r="DA742" s="18"/>
      <c r="DB742" s="18"/>
      <c r="DC742" s="18"/>
      <c r="DD742" s="18"/>
      <c r="DE742" s="18"/>
      <c r="DF742" s="18"/>
      <c r="DG742" s="18"/>
      <c r="DH742" s="18"/>
      <c r="DI742" s="18"/>
      <c r="DJ742" s="18"/>
      <c r="DK742" s="18"/>
      <c r="DL742" s="18"/>
      <c r="DM742" s="18"/>
      <c r="DN742" s="18"/>
      <c r="DO742" s="18"/>
      <c r="DP742" s="55">
        <v>0</v>
      </c>
      <c r="DQ742" s="66">
        <v>0</v>
      </c>
      <c r="DR742" s="16">
        <v>0</v>
      </c>
      <c r="DS742" s="44">
        <f>PRODUCT(Таблица1[[#This Row],[РЕЙТИНГ НТЛ]:[РЕГ НТЛ]])</f>
        <v>0</v>
      </c>
      <c r="DT742" s="74">
        <f>SUM(Таблица1[[#This Row],[РЕЙТИНГ DPT]:[РЕЙТИНГ НТЛ]])</f>
        <v>0</v>
      </c>
    </row>
    <row r="743" spans="1:124" x14ac:dyDescent="0.25">
      <c r="A743" s="13">
        <v>25</v>
      </c>
      <c r="B743" s="14" t="s">
        <v>271</v>
      </c>
      <c r="C743" s="14" t="s">
        <v>116</v>
      </c>
      <c r="D743" s="14" t="s">
        <v>164</v>
      </c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7">
        <v>8.4</v>
      </c>
      <c r="S743" s="17">
        <v>8</v>
      </c>
      <c r="T743" s="17">
        <v>8</v>
      </c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  <c r="AM743" s="14"/>
      <c r="AN743" s="14"/>
      <c r="AO743" s="14"/>
      <c r="AP743" s="14"/>
      <c r="AQ743" s="14"/>
      <c r="AR743" s="14"/>
      <c r="AS743" s="14"/>
      <c r="AT743" s="14"/>
      <c r="AU743" s="14"/>
      <c r="AV743" s="14"/>
      <c r="AW743" s="14"/>
      <c r="AX743" s="14"/>
      <c r="AY743" s="14"/>
      <c r="AZ743" s="14"/>
      <c r="BA743" s="14"/>
      <c r="BB743" s="14"/>
      <c r="BC743" s="14"/>
      <c r="BD743" s="14"/>
      <c r="BE743" s="14"/>
      <c r="BF743" s="14"/>
      <c r="BG743" s="14"/>
      <c r="BH743" s="14"/>
      <c r="BI743" s="14"/>
      <c r="BJ743" s="14"/>
      <c r="BK743" s="14"/>
      <c r="BL743" s="14"/>
      <c r="BM743" s="14"/>
      <c r="BN743" s="14"/>
      <c r="BO743" s="14"/>
      <c r="BP743" s="14"/>
      <c r="BQ743" s="14"/>
      <c r="BR743" s="14"/>
      <c r="BS743" s="14"/>
      <c r="BT743" s="14"/>
      <c r="BU743" s="14"/>
      <c r="BV743" s="14"/>
      <c r="BW743" s="14"/>
      <c r="BX743" s="14"/>
      <c r="BY743" s="14"/>
      <c r="BZ743" s="14"/>
      <c r="CA743" s="14"/>
      <c r="CB743" s="14"/>
      <c r="CC743" s="14"/>
      <c r="CD743" s="14"/>
      <c r="CE743" s="14"/>
      <c r="CF743" s="14"/>
      <c r="CG743" s="14"/>
      <c r="CH743" s="14"/>
      <c r="CI743" s="14"/>
      <c r="CJ743" s="14"/>
      <c r="CK743" s="14"/>
      <c r="CL743" s="14"/>
      <c r="CM743" s="14"/>
      <c r="CN743" s="14"/>
      <c r="CO743" s="14"/>
      <c r="CP743" s="14"/>
      <c r="CQ743" s="14"/>
      <c r="CR743" s="14"/>
      <c r="CS743" s="14"/>
      <c r="CT743" s="14"/>
      <c r="CU743" s="14"/>
      <c r="CV743" s="14"/>
      <c r="CW743" s="14"/>
      <c r="CX743" s="14"/>
      <c r="CY743" s="14"/>
      <c r="CZ743" s="14"/>
      <c r="DA743" s="14"/>
      <c r="DB743" s="14"/>
      <c r="DC743" s="14"/>
      <c r="DD743" s="14"/>
      <c r="DE743" s="14"/>
      <c r="DF743" s="14"/>
      <c r="DG743" s="14"/>
      <c r="DH743" s="14"/>
      <c r="DI743" s="14"/>
      <c r="DJ743" s="14"/>
      <c r="DK743" s="14"/>
      <c r="DL743" s="14"/>
      <c r="DM743" s="14"/>
      <c r="DN743" s="14"/>
      <c r="DO743" s="14"/>
      <c r="DP743" s="55">
        <v>0</v>
      </c>
      <c r="DQ743" s="66">
        <v>0</v>
      </c>
      <c r="DR743" s="16">
        <v>0</v>
      </c>
      <c r="DS743" s="43">
        <f>PRODUCT(Таблица1[[#This Row],[РЕЙТИНГ НТЛ]:[РЕГ НТЛ]])</f>
        <v>0</v>
      </c>
      <c r="DT743" s="74">
        <f>SUM(Таблица1[[#This Row],[РЕЙТИНГ DPT]:[РЕЙТИНГ НТЛ]])</f>
        <v>0</v>
      </c>
    </row>
    <row r="744" spans="1:124" x14ac:dyDescent="0.25">
      <c r="A744" s="13">
        <v>75</v>
      </c>
      <c r="B744" s="14" t="s">
        <v>248</v>
      </c>
      <c r="C744" s="14" t="s">
        <v>116</v>
      </c>
      <c r="D744" s="14" t="s">
        <v>137</v>
      </c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7">
        <v>9</v>
      </c>
      <c r="S744" s="17">
        <v>9</v>
      </c>
      <c r="T744" s="17">
        <v>9.4</v>
      </c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  <c r="AI744" s="14"/>
      <c r="AJ744" s="14"/>
      <c r="AK744" s="14"/>
      <c r="AL744" s="14"/>
      <c r="AM744" s="14"/>
      <c r="AN744" s="14"/>
      <c r="AO744" s="14"/>
      <c r="AP744" s="14"/>
      <c r="AQ744" s="14"/>
      <c r="AR744" s="14"/>
      <c r="AS744" s="14"/>
      <c r="AT744" s="14"/>
      <c r="AU744" s="14"/>
      <c r="AV744" s="14"/>
      <c r="AW744" s="14"/>
      <c r="AX744" s="14"/>
      <c r="AY744" s="14"/>
      <c r="AZ744" s="14"/>
      <c r="BA744" s="14"/>
      <c r="BB744" s="14"/>
      <c r="BC744" s="14"/>
      <c r="BD744" s="14"/>
      <c r="BE744" s="14"/>
      <c r="BF744" s="14"/>
      <c r="BG744" s="14"/>
      <c r="BH744" s="14"/>
      <c r="BI744" s="14"/>
      <c r="BJ744" s="14"/>
      <c r="BK744" s="14"/>
      <c r="BL744" s="14"/>
      <c r="BM744" s="14"/>
      <c r="BN744" s="14"/>
      <c r="BO744" s="14"/>
      <c r="BP744" s="14"/>
      <c r="BQ744" s="14"/>
      <c r="BR744" s="14"/>
      <c r="BS744" s="14"/>
      <c r="BT744" s="14"/>
      <c r="BU744" s="14"/>
      <c r="BV744" s="14"/>
      <c r="BW744" s="14"/>
      <c r="BX744" s="14"/>
      <c r="BY744" s="14"/>
      <c r="BZ744" s="14"/>
      <c r="CA744" s="14"/>
      <c r="CB744" s="14"/>
      <c r="CC744" s="14"/>
      <c r="CD744" s="14"/>
      <c r="CE744" s="14"/>
      <c r="CF744" s="14"/>
      <c r="CG744" s="14"/>
      <c r="CH744" s="14"/>
      <c r="CI744" s="14"/>
      <c r="CJ744" s="14"/>
      <c r="CK744" s="14"/>
      <c r="CL744" s="14"/>
      <c r="CM744" s="14"/>
      <c r="CN744" s="14"/>
      <c r="CO744" s="14"/>
      <c r="CP744" s="14"/>
      <c r="CQ744" s="14"/>
      <c r="CR744" s="14"/>
      <c r="CS744" s="14"/>
      <c r="CT744" s="14"/>
      <c r="CU744" s="14"/>
      <c r="CV744" s="14"/>
      <c r="CW744" s="14"/>
      <c r="CX744" s="14"/>
      <c r="CY744" s="14"/>
      <c r="CZ744" s="14"/>
      <c r="DA744" s="14"/>
      <c r="DB744" s="14"/>
      <c r="DC744" s="14"/>
      <c r="DD744" s="14"/>
      <c r="DE744" s="14"/>
      <c r="DF744" s="14"/>
      <c r="DG744" s="14"/>
      <c r="DH744" s="14"/>
      <c r="DI744" s="14"/>
      <c r="DJ744" s="14"/>
      <c r="DK744" s="14"/>
      <c r="DL744" s="14"/>
      <c r="DM744" s="14"/>
      <c r="DN744" s="14"/>
      <c r="DO744" s="14"/>
      <c r="DP744" s="55">
        <v>0</v>
      </c>
      <c r="DQ744" s="66">
        <v>0</v>
      </c>
      <c r="DR744" s="16">
        <v>0</v>
      </c>
      <c r="DS744" s="43">
        <f>PRODUCT(Таблица1[[#This Row],[РЕЙТИНГ НТЛ]:[РЕГ НТЛ]])</f>
        <v>0</v>
      </c>
      <c r="DT744" s="74">
        <f>SUM(Таблица1[[#This Row],[РЕЙТИНГ DPT]:[РЕЙТИНГ НТЛ]])</f>
        <v>0</v>
      </c>
    </row>
    <row r="745" spans="1:124" x14ac:dyDescent="0.25">
      <c r="A745" s="13">
        <v>109</v>
      </c>
      <c r="B745" s="14" t="s">
        <v>343</v>
      </c>
      <c r="C745" s="14" t="s">
        <v>116</v>
      </c>
      <c r="D745" s="14" t="s">
        <v>169</v>
      </c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  <c r="AI745" s="14"/>
      <c r="AJ745" s="14"/>
      <c r="AK745" s="14"/>
      <c r="AL745" s="14"/>
      <c r="AM745" s="14"/>
      <c r="AN745" s="14"/>
      <c r="AO745" s="14"/>
      <c r="AP745" s="14"/>
      <c r="AQ745" s="14"/>
      <c r="AR745" s="14"/>
      <c r="AS745" s="14"/>
      <c r="AT745" s="17">
        <v>8.8000000000000007</v>
      </c>
      <c r="AU745" s="17">
        <v>8.6</v>
      </c>
      <c r="AV745" s="17">
        <v>8</v>
      </c>
      <c r="AW745" s="17">
        <v>8.4</v>
      </c>
      <c r="AX745" s="14"/>
      <c r="AY745" s="14"/>
      <c r="AZ745" s="14"/>
      <c r="BA745" s="14"/>
      <c r="BB745" s="14"/>
      <c r="BC745" s="14"/>
      <c r="BD745" s="14"/>
      <c r="BE745" s="14"/>
      <c r="BF745" s="14"/>
      <c r="BG745" s="14"/>
      <c r="BH745" s="14"/>
      <c r="BI745" s="14"/>
      <c r="BJ745" s="14"/>
      <c r="BK745" s="14"/>
      <c r="BL745" s="14"/>
      <c r="BM745" s="14"/>
      <c r="BN745" s="14"/>
      <c r="BO745" s="14"/>
      <c r="BP745" s="14"/>
      <c r="BQ745" s="14"/>
      <c r="BR745" s="14"/>
      <c r="BS745" s="14"/>
      <c r="BT745" s="14"/>
      <c r="BU745" s="14"/>
      <c r="BV745" s="14"/>
      <c r="BW745" s="14"/>
      <c r="BX745" s="14"/>
      <c r="BY745" s="14"/>
      <c r="BZ745" s="14"/>
      <c r="CA745" s="14"/>
      <c r="CB745" s="14"/>
      <c r="CC745" s="14"/>
      <c r="CD745" s="14"/>
      <c r="CE745" s="14"/>
      <c r="CF745" s="14"/>
      <c r="CG745" s="14"/>
      <c r="CH745" s="14"/>
      <c r="CI745" s="14"/>
      <c r="CJ745" s="14"/>
      <c r="CK745" s="14"/>
      <c r="CL745" s="14"/>
      <c r="CM745" s="14"/>
      <c r="CN745" s="14"/>
      <c r="CO745" s="14"/>
      <c r="CP745" s="14"/>
      <c r="CQ745" s="14"/>
      <c r="CR745" s="14"/>
      <c r="CS745" s="14"/>
      <c r="CT745" s="14"/>
      <c r="CU745" s="14"/>
      <c r="CV745" s="14"/>
      <c r="CW745" s="14"/>
      <c r="CX745" s="14"/>
      <c r="CY745" s="14"/>
      <c r="CZ745" s="14"/>
      <c r="DA745" s="14"/>
      <c r="DB745" s="14"/>
      <c r="DC745" s="14"/>
      <c r="DD745" s="14"/>
      <c r="DE745" s="14"/>
      <c r="DF745" s="14"/>
      <c r="DG745" s="14"/>
      <c r="DH745" s="14"/>
      <c r="DI745" s="14"/>
      <c r="DJ745" s="14"/>
      <c r="DK745" s="14"/>
      <c r="DL745" s="14"/>
      <c r="DM745" s="14"/>
      <c r="DN745" s="14"/>
      <c r="DO745" s="14"/>
      <c r="DP745" s="55">
        <v>0</v>
      </c>
      <c r="DQ745" s="66">
        <v>0</v>
      </c>
      <c r="DR745" s="16">
        <v>0</v>
      </c>
      <c r="DS745" s="43">
        <f>PRODUCT(Таблица1[[#This Row],[РЕЙТИНГ НТЛ]:[РЕГ НТЛ]])</f>
        <v>0</v>
      </c>
      <c r="DT745" s="74">
        <f>SUM(Таблица1[[#This Row],[РЕЙТИНГ DPT]:[РЕЙТИНГ НТЛ]])</f>
        <v>0</v>
      </c>
    </row>
    <row r="746" spans="1:124" x14ac:dyDescent="0.25">
      <c r="A746" s="13">
        <v>112</v>
      </c>
      <c r="B746" s="14" t="s">
        <v>337</v>
      </c>
      <c r="C746" s="14" t="s">
        <v>116</v>
      </c>
      <c r="D746" s="14" t="s">
        <v>167</v>
      </c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  <c r="AI746" s="14"/>
      <c r="AJ746" s="14"/>
      <c r="AK746" s="14"/>
      <c r="AL746" s="14"/>
      <c r="AM746" s="14"/>
      <c r="AN746" s="14"/>
      <c r="AO746" s="14"/>
      <c r="AP746" s="14"/>
      <c r="AQ746" s="14"/>
      <c r="AR746" s="14"/>
      <c r="AS746" s="14"/>
      <c r="AT746" s="14"/>
      <c r="AU746" s="14"/>
      <c r="AV746" s="14"/>
      <c r="AW746" s="14"/>
      <c r="AX746" s="14"/>
      <c r="AY746" s="14"/>
      <c r="AZ746" s="14"/>
      <c r="BA746" s="17">
        <v>8.6</v>
      </c>
      <c r="BB746" s="17">
        <v>8.6</v>
      </c>
      <c r="BC746" s="17">
        <v>9.1999999999999993</v>
      </c>
      <c r="BD746" s="14"/>
      <c r="BE746" s="14"/>
      <c r="BF746" s="14"/>
      <c r="BG746" s="14"/>
      <c r="BH746" s="14"/>
      <c r="BI746" s="14"/>
      <c r="BJ746" s="14"/>
      <c r="BK746" s="14"/>
      <c r="BL746" s="14"/>
      <c r="BM746" s="14"/>
      <c r="BN746" s="14"/>
      <c r="BO746" s="14"/>
      <c r="BP746" s="14"/>
      <c r="BQ746" s="14"/>
      <c r="BR746" s="14"/>
      <c r="BS746" s="14"/>
      <c r="BT746" s="14"/>
      <c r="BU746" s="14"/>
      <c r="BV746" s="14"/>
      <c r="BW746" s="14"/>
      <c r="BX746" s="14"/>
      <c r="BY746" s="14"/>
      <c r="BZ746" s="14"/>
      <c r="CA746" s="14"/>
      <c r="CB746" s="14"/>
      <c r="CC746" s="14"/>
      <c r="CD746" s="14"/>
      <c r="CE746" s="14"/>
      <c r="CF746" s="14"/>
      <c r="CG746" s="14"/>
      <c r="CH746" s="14"/>
      <c r="CI746" s="14"/>
      <c r="CJ746" s="14"/>
      <c r="CK746" s="14"/>
      <c r="CL746" s="14"/>
      <c r="CM746" s="14"/>
      <c r="CN746" s="14"/>
      <c r="CO746" s="14"/>
      <c r="CP746" s="14"/>
      <c r="CQ746" s="14"/>
      <c r="CR746" s="14"/>
      <c r="CS746" s="14"/>
      <c r="CT746" s="14"/>
      <c r="CU746" s="14"/>
      <c r="CV746" s="14"/>
      <c r="CW746" s="14"/>
      <c r="CX746" s="14"/>
      <c r="CY746" s="14"/>
      <c r="CZ746" s="14"/>
      <c r="DA746" s="14"/>
      <c r="DB746" s="14"/>
      <c r="DC746" s="14"/>
      <c r="DD746" s="14"/>
      <c r="DE746" s="14"/>
      <c r="DF746" s="14"/>
      <c r="DG746" s="14"/>
      <c r="DH746" s="14"/>
      <c r="DI746" s="14"/>
      <c r="DJ746" s="14"/>
      <c r="DK746" s="14"/>
      <c r="DL746" s="14"/>
      <c r="DM746" s="14"/>
      <c r="DN746" s="14"/>
      <c r="DO746" s="14"/>
      <c r="DP746" s="55">
        <v>0</v>
      </c>
      <c r="DQ746" s="66">
        <v>0</v>
      </c>
      <c r="DR746" s="16">
        <v>0</v>
      </c>
      <c r="DS746" s="43">
        <f>PRODUCT(Таблица1[[#This Row],[РЕЙТИНГ НТЛ]:[РЕГ НТЛ]])</f>
        <v>0</v>
      </c>
      <c r="DT746" s="74">
        <f>SUM(Таблица1[[#This Row],[РЕЙТИНГ DPT]:[РЕЙТИНГ НТЛ]])</f>
        <v>0</v>
      </c>
    </row>
    <row r="747" spans="1:124" x14ac:dyDescent="0.25">
      <c r="A747" s="13">
        <v>124</v>
      </c>
      <c r="B747" s="14" t="s">
        <v>340</v>
      </c>
      <c r="C747" s="14" t="s">
        <v>116</v>
      </c>
      <c r="D747" s="14" t="s">
        <v>166</v>
      </c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  <c r="AJ747" s="14"/>
      <c r="AK747" s="14"/>
      <c r="AL747" s="14"/>
      <c r="AM747" s="14"/>
      <c r="AN747" s="14"/>
      <c r="AO747" s="14"/>
      <c r="AP747" s="14"/>
      <c r="AQ747" s="14"/>
      <c r="AR747" s="14"/>
      <c r="AS747" s="14"/>
      <c r="AT747" s="14"/>
      <c r="AU747" s="14"/>
      <c r="AV747" s="14"/>
      <c r="AW747" s="14"/>
      <c r="AX747" s="14"/>
      <c r="AY747" s="14"/>
      <c r="AZ747" s="14"/>
      <c r="BA747" s="17">
        <v>8.4</v>
      </c>
      <c r="BB747" s="17">
        <v>8.8000000000000007</v>
      </c>
      <c r="BC747" s="17">
        <v>9</v>
      </c>
      <c r="BD747" s="14"/>
      <c r="BE747" s="14"/>
      <c r="BF747" s="14"/>
      <c r="BG747" s="14"/>
      <c r="BH747" s="14"/>
      <c r="BI747" s="14"/>
      <c r="BJ747" s="14"/>
      <c r="BK747" s="14"/>
      <c r="BL747" s="14"/>
      <c r="BM747" s="14"/>
      <c r="BN747" s="14"/>
      <c r="BO747" s="14"/>
      <c r="BP747" s="14"/>
      <c r="BQ747" s="14"/>
      <c r="BR747" s="14"/>
      <c r="BS747" s="14"/>
      <c r="BT747" s="14"/>
      <c r="BU747" s="14"/>
      <c r="BV747" s="14"/>
      <c r="BW747" s="14"/>
      <c r="BX747" s="14"/>
      <c r="BY747" s="14"/>
      <c r="BZ747" s="14"/>
      <c r="CA747" s="14"/>
      <c r="CB747" s="14"/>
      <c r="CC747" s="14"/>
      <c r="CD747" s="14"/>
      <c r="CE747" s="14"/>
      <c r="CF747" s="14"/>
      <c r="CG747" s="14"/>
      <c r="CH747" s="14"/>
      <c r="CI747" s="14"/>
      <c r="CJ747" s="14"/>
      <c r="CK747" s="14"/>
      <c r="CL747" s="14"/>
      <c r="CM747" s="14"/>
      <c r="CN747" s="14"/>
      <c r="CO747" s="14"/>
      <c r="CP747" s="14"/>
      <c r="CQ747" s="14"/>
      <c r="CR747" s="14"/>
      <c r="CS747" s="14"/>
      <c r="CT747" s="14"/>
      <c r="CU747" s="14"/>
      <c r="CV747" s="14"/>
      <c r="CW747" s="14"/>
      <c r="CX747" s="14"/>
      <c r="CY747" s="14"/>
      <c r="CZ747" s="14"/>
      <c r="DA747" s="14"/>
      <c r="DB747" s="14"/>
      <c r="DC747" s="14"/>
      <c r="DD747" s="14"/>
      <c r="DE747" s="14"/>
      <c r="DF747" s="14"/>
      <c r="DG747" s="14"/>
      <c r="DH747" s="14"/>
      <c r="DI747" s="14"/>
      <c r="DJ747" s="14"/>
      <c r="DK747" s="14"/>
      <c r="DL747" s="14"/>
      <c r="DM747" s="14"/>
      <c r="DN747" s="14"/>
      <c r="DO747" s="14"/>
      <c r="DP747" s="55">
        <v>0</v>
      </c>
      <c r="DQ747" s="66">
        <v>0</v>
      </c>
      <c r="DR747" s="16">
        <v>0</v>
      </c>
      <c r="DS747" s="43">
        <f>PRODUCT(Таблица1[[#This Row],[РЕЙТИНГ НТЛ]:[РЕГ НТЛ]])</f>
        <v>0</v>
      </c>
      <c r="DT747" s="74">
        <f>SUM(Таблица1[[#This Row],[РЕЙТИНГ DPT]:[РЕЙТИНГ НТЛ]])</f>
        <v>0</v>
      </c>
    </row>
    <row r="748" spans="1:124" x14ac:dyDescent="0.25">
      <c r="A748" s="13">
        <v>36</v>
      </c>
      <c r="B748" s="14" t="s">
        <v>246</v>
      </c>
      <c r="C748" s="14" t="s">
        <v>116</v>
      </c>
      <c r="D748" s="14" t="s">
        <v>166</v>
      </c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7">
        <v>9.4</v>
      </c>
      <c r="S748" s="17">
        <v>9.1999999999999993</v>
      </c>
      <c r="T748" s="17">
        <v>9.4</v>
      </c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  <c r="AI748" s="14"/>
      <c r="AJ748" s="14"/>
      <c r="AK748" s="14"/>
      <c r="AL748" s="14"/>
      <c r="AM748" s="14"/>
      <c r="AN748" s="14"/>
      <c r="AO748" s="14"/>
      <c r="AP748" s="14"/>
      <c r="AQ748" s="14"/>
      <c r="AR748" s="14"/>
      <c r="AS748" s="14"/>
      <c r="AT748" s="14"/>
      <c r="AU748" s="14"/>
      <c r="AV748" s="14"/>
      <c r="AW748" s="14"/>
      <c r="AX748" s="14"/>
      <c r="AY748" s="14"/>
      <c r="AZ748" s="14"/>
      <c r="BA748" s="14"/>
      <c r="BB748" s="14"/>
      <c r="BC748" s="14"/>
      <c r="BD748" s="14"/>
      <c r="BE748" s="14"/>
      <c r="BF748" s="14"/>
      <c r="BG748" s="14"/>
      <c r="BH748" s="14"/>
      <c r="BI748" s="14"/>
      <c r="BJ748" s="14"/>
      <c r="BK748" s="14"/>
      <c r="BL748" s="14"/>
      <c r="BM748" s="14"/>
      <c r="BN748" s="14"/>
      <c r="BO748" s="14"/>
      <c r="BP748" s="14"/>
      <c r="BQ748" s="14"/>
      <c r="BR748" s="14"/>
      <c r="BS748" s="14"/>
      <c r="BT748" s="14"/>
      <c r="BU748" s="14"/>
      <c r="BV748" s="14"/>
      <c r="BW748" s="14"/>
      <c r="BX748" s="14"/>
      <c r="BY748" s="14"/>
      <c r="BZ748" s="14"/>
      <c r="CA748" s="14"/>
      <c r="CB748" s="14"/>
      <c r="CC748" s="14"/>
      <c r="CD748" s="14"/>
      <c r="CE748" s="14"/>
      <c r="CF748" s="14"/>
      <c r="CG748" s="14"/>
      <c r="CH748" s="14"/>
      <c r="CI748" s="14"/>
      <c r="CJ748" s="14"/>
      <c r="CK748" s="14"/>
      <c r="CL748" s="14"/>
      <c r="CM748" s="14"/>
      <c r="CN748" s="14"/>
      <c r="CO748" s="14"/>
      <c r="CP748" s="14"/>
      <c r="CQ748" s="14"/>
      <c r="CR748" s="14"/>
      <c r="CS748" s="14"/>
      <c r="CT748" s="14"/>
      <c r="CU748" s="14"/>
      <c r="CV748" s="14"/>
      <c r="CW748" s="14"/>
      <c r="CX748" s="14"/>
      <c r="CY748" s="14"/>
      <c r="CZ748" s="14"/>
      <c r="DA748" s="14"/>
      <c r="DB748" s="14"/>
      <c r="DC748" s="14"/>
      <c r="DD748" s="14"/>
      <c r="DE748" s="14"/>
      <c r="DF748" s="14"/>
      <c r="DG748" s="14"/>
      <c r="DH748" s="14"/>
      <c r="DI748" s="14"/>
      <c r="DJ748" s="14"/>
      <c r="DK748" s="14"/>
      <c r="DL748" s="14"/>
      <c r="DM748" s="14"/>
      <c r="DN748" s="14"/>
      <c r="DO748" s="14"/>
      <c r="DP748" s="55">
        <v>0</v>
      </c>
      <c r="DQ748" s="66">
        <v>0</v>
      </c>
      <c r="DR748" s="16">
        <v>0</v>
      </c>
      <c r="DS748" s="43">
        <f>PRODUCT(Таблица1[[#This Row],[РЕЙТИНГ НТЛ]:[РЕГ НТЛ]])</f>
        <v>0</v>
      </c>
      <c r="DT748" s="74">
        <f>SUM(Таблица1[[#This Row],[РЕЙТИНГ DPT]:[РЕЙТИНГ НТЛ]])</f>
        <v>0</v>
      </c>
    </row>
    <row r="749" spans="1:124" x14ac:dyDescent="0.25">
      <c r="A749" s="13">
        <v>41</v>
      </c>
      <c r="B749" s="14" t="s">
        <v>433</v>
      </c>
      <c r="C749" s="14" t="s">
        <v>116</v>
      </c>
      <c r="D749" s="14" t="s">
        <v>137</v>
      </c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7">
        <v>9.4</v>
      </c>
      <c r="P749" s="17">
        <v>9.6</v>
      </c>
      <c r="Q749" s="17">
        <v>9.4</v>
      </c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  <c r="AI749" s="14"/>
      <c r="AJ749" s="14"/>
      <c r="AK749" s="14"/>
      <c r="AL749" s="14"/>
      <c r="AM749" s="14"/>
      <c r="AN749" s="14"/>
      <c r="AO749" s="14"/>
      <c r="AP749" s="14"/>
      <c r="AQ749" s="14"/>
      <c r="AR749" s="14"/>
      <c r="AS749" s="14"/>
      <c r="AT749" s="14"/>
      <c r="AU749" s="14"/>
      <c r="AV749" s="14"/>
      <c r="AW749" s="14"/>
      <c r="AX749" s="14"/>
      <c r="AY749" s="14"/>
      <c r="AZ749" s="14"/>
      <c r="BA749" s="14"/>
      <c r="BB749" s="14"/>
      <c r="BC749" s="14"/>
      <c r="BD749" s="14"/>
      <c r="BE749" s="14"/>
      <c r="BF749" s="14"/>
      <c r="BG749" s="14"/>
      <c r="BH749" s="14"/>
      <c r="BI749" s="14"/>
      <c r="BJ749" s="14"/>
      <c r="BK749" s="14"/>
      <c r="BL749" s="14"/>
      <c r="BM749" s="14"/>
      <c r="BN749" s="14"/>
      <c r="BO749" s="14"/>
      <c r="BP749" s="14"/>
      <c r="BQ749" s="14"/>
      <c r="BR749" s="14"/>
      <c r="BS749" s="14"/>
      <c r="BT749" s="14"/>
      <c r="BU749" s="14"/>
      <c r="BV749" s="14"/>
      <c r="BW749" s="14"/>
      <c r="BX749" s="14"/>
      <c r="BY749" s="14"/>
      <c r="BZ749" s="14"/>
      <c r="CA749" s="14"/>
      <c r="CB749" s="14"/>
      <c r="CC749" s="14"/>
      <c r="CD749" s="14"/>
      <c r="CE749" s="14"/>
      <c r="CF749" s="14"/>
      <c r="CG749" s="14"/>
      <c r="CH749" s="14"/>
      <c r="CI749" s="14"/>
      <c r="CJ749" s="14"/>
      <c r="CK749" s="14"/>
      <c r="CL749" s="14"/>
      <c r="CM749" s="14"/>
      <c r="CN749" s="14"/>
      <c r="CO749" s="14"/>
      <c r="CP749" s="14"/>
      <c r="CQ749" s="14"/>
      <c r="CR749" s="14"/>
      <c r="CS749" s="14"/>
      <c r="CT749" s="14"/>
      <c r="CU749" s="14"/>
      <c r="CV749" s="14"/>
      <c r="CW749" s="14"/>
      <c r="CX749" s="14"/>
      <c r="CY749" s="14"/>
      <c r="CZ749" s="14"/>
      <c r="DA749" s="14"/>
      <c r="DB749" s="14"/>
      <c r="DC749" s="14"/>
      <c r="DD749" s="14"/>
      <c r="DE749" s="14"/>
      <c r="DF749" s="14"/>
      <c r="DG749" s="14"/>
      <c r="DH749" s="14"/>
      <c r="DI749" s="14"/>
      <c r="DJ749" s="14"/>
      <c r="DK749" s="14"/>
      <c r="DL749" s="14"/>
      <c r="DM749" s="14"/>
      <c r="DN749" s="14"/>
      <c r="DO749" s="14"/>
      <c r="DP749" s="55">
        <v>0</v>
      </c>
      <c r="DQ749" s="66">
        <v>0</v>
      </c>
      <c r="DR749" s="16">
        <v>0</v>
      </c>
      <c r="DS749" s="43">
        <f>PRODUCT(Таблица1[[#This Row],[РЕЙТИНГ НТЛ]:[РЕГ НТЛ]])</f>
        <v>0</v>
      </c>
      <c r="DT749" s="74">
        <f>SUM(Таблица1[[#This Row],[РЕЙТИНГ DPT]:[РЕЙТИНГ НТЛ]])</f>
        <v>0</v>
      </c>
    </row>
    <row r="750" spans="1:124" x14ac:dyDescent="0.25">
      <c r="A750" s="21">
        <v>37</v>
      </c>
      <c r="B750" s="18" t="s">
        <v>247</v>
      </c>
      <c r="C750" s="14" t="s">
        <v>116</v>
      </c>
      <c r="D750" s="18" t="s">
        <v>167</v>
      </c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26">
        <v>9.4</v>
      </c>
      <c r="S750" s="26">
        <v>8.8000000000000007</v>
      </c>
      <c r="T750" s="26">
        <v>9.4</v>
      </c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  <c r="AF750" s="18"/>
      <c r="AG750" s="18"/>
      <c r="AH750" s="18"/>
      <c r="AI750" s="18"/>
      <c r="AJ750" s="18"/>
      <c r="AK750" s="18"/>
      <c r="AL750" s="18"/>
      <c r="AM750" s="18"/>
      <c r="AN750" s="18"/>
      <c r="AO750" s="18"/>
      <c r="AP750" s="18"/>
      <c r="AQ750" s="18"/>
      <c r="AR750" s="18"/>
      <c r="AS750" s="18"/>
      <c r="AT750" s="18"/>
      <c r="AU750" s="18"/>
      <c r="AV750" s="18"/>
      <c r="AW750" s="18"/>
      <c r="AX750" s="18"/>
      <c r="AY750" s="18"/>
      <c r="AZ750" s="18"/>
      <c r="BA750" s="18"/>
      <c r="BB750" s="18"/>
      <c r="BC750" s="18"/>
      <c r="BD750" s="18"/>
      <c r="BE750" s="18"/>
      <c r="BF750" s="18"/>
      <c r="BG750" s="18"/>
      <c r="BH750" s="18"/>
      <c r="BI750" s="18"/>
      <c r="BJ750" s="18"/>
      <c r="BK750" s="18"/>
      <c r="BL750" s="18"/>
      <c r="BM750" s="18"/>
      <c r="BN750" s="18"/>
      <c r="BO750" s="18"/>
      <c r="BP750" s="18"/>
      <c r="BQ750" s="18"/>
      <c r="BR750" s="18"/>
      <c r="BS750" s="18"/>
      <c r="BT750" s="18"/>
      <c r="BU750" s="18"/>
      <c r="BV750" s="18"/>
      <c r="BW750" s="18"/>
      <c r="BX750" s="18"/>
      <c r="BY750" s="18"/>
      <c r="BZ750" s="18"/>
      <c r="CA750" s="18"/>
      <c r="CB750" s="18"/>
      <c r="CC750" s="18"/>
      <c r="CD750" s="18"/>
      <c r="CE750" s="18"/>
      <c r="CF750" s="18"/>
      <c r="CG750" s="18"/>
      <c r="CH750" s="18"/>
      <c r="CI750" s="18"/>
      <c r="CJ750" s="18"/>
      <c r="CK750" s="18"/>
      <c r="CL750" s="18"/>
      <c r="CM750" s="18"/>
      <c r="CN750" s="18"/>
      <c r="CO750" s="18"/>
      <c r="CP750" s="18"/>
      <c r="CQ750" s="18"/>
      <c r="CR750" s="18"/>
      <c r="CS750" s="18"/>
      <c r="CT750" s="18"/>
      <c r="CU750" s="18"/>
      <c r="CV750" s="18"/>
      <c r="CW750" s="18"/>
      <c r="CX750" s="18"/>
      <c r="CY750" s="18"/>
      <c r="CZ750" s="18"/>
      <c r="DA750" s="18"/>
      <c r="DB750" s="18"/>
      <c r="DC750" s="18"/>
      <c r="DD750" s="18"/>
      <c r="DE750" s="18"/>
      <c r="DF750" s="18"/>
      <c r="DG750" s="18"/>
      <c r="DH750" s="18"/>
      <c r="DI750" s="18"/>
      <c r="DJ750" s="18"/>
      <c r="DK750" s="18"/>
      <c r="DL750" s="18"/>
      <c r="DM750" s="18"/>
      <c r="DN750" s="18"/>
      <c r="DO750" s="18"/>
      <c r="DP750" s="55">
        <v>0</v>
      </c>
      <c r="DQ750" s="66">
        <v>0</v>
      </c>
      <c r="DR750" s="16">
        <v>0</v>
      </c>
      <c r="DS750" s="44">
        <f>PRODUCT(Таблица1[[#This Row],[РЕЙТИНГ НТЛ]:[РЕГ НТЛ]])</f>
        <v>0</v>
      </c>
      <c r="DT750" s="74">
        <f>SUM(Таблица1[[#This Row],[РЕЙТИНГ DPT]:[РЕЙТИНГ НТЛ]])</f>
        <v>0</v>
      </c>
    </row>
    <row r="751" spans="1:124" x14ac:dyDescent="0.25">
      <c r="A751" s="13">
        <v>113</v>
      </c>
      <c r="B751" s="14" t="s">
        <v>335</v>
      </c>
      <c r="C751" s="14" t="s">
        <v>116</v>
      </c>
      <c r="D751" s="14" t="s">
        <v>167</v>
      </c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  <c r="AI751" s="14"/>
      <c r="AJ751" s="14"/>
      <c r="AK751" s="14"/>
      <c r="AL751" s="14"/>
      <c r="AM751" s="14"/>
      <c r="AN751" s="14"/>
      <c r="AO751" s="14"/>
      <c r="AP751" s="14"/>
      <c r="AQ751" s="14"/>
      <c r="AR751" s="14"/>
      <c r="AS751" s="14"/>
      <c r="AT751" s="17">
        <v>9</v>
      </c>
      <c r="AU751" s="17">
        <v>9</v>
      </c>
      <c r="AV751" s="17">
        <v>9.4</v>
      </c>
      <c r="AW751" s="17">
        <v>9.4</v>
      </c>
      <c r="AX751" s="14"/>
      <c r="AY751" s="14"/>
      <c r="AZ751" s="14"/>
      <c r="BA751" s="14"/>
      <c r="BB751" s="14"/>
      <c r="BC751" s="14"/>
      <c r="BD751" s="14"/>
      <c r="BE751" s="14"/>
      <c r="BF751" s="14"/>
      <c r="BG751" s="14"/>
      <c r="BH751" s="14"/>
      <c r="BI751" s="14"/>
      <c r="BJ751" s="14"/>
      <c r="BK751" s="14"/>
      <c r="BL751" s="14"/>
      <c r="BM751" s="14"/>
      <c r="BN751" s="14"/>
      <c r="BO751" s="14"/>
      <c r="BP751" s="14"/>
      <c r="BQ751" s="14"/>
      <c r="BR751" s="14"/>
      <c r="BS751" s="14"/>
      <c r="BT751" s="14"/>
      <c r="BU751" s="14"/>
      <c r="BV751" s="14"/>
      <c r="BW751" s="14"/>
      <c r="BX751" s="14"/>
      <c r="BY751" s="14"/>
      <c r="BZ751" s="14"/>
      <c r="CA751" s="14"/>
      <c r="CB751" s="14"/>
      <c r="CC751" s="14"/>
      <c r="CD751" s="14"/>
      <c r="CE751" s="14"/>
      <c r="CF751" s="14"/>
      <c r="CG751" s="14"/>
      <c r="CH751" s="14"/>
      <c r="CI751" s="14"/>
      <c r="CJ751" s="14"/>
      <c r="CK751" s="14"/>
      <c r="CL751" s="14"/>
      <c r="CM751" s="14"/>
      <c r="CN751" s="14"/>
      <c r="CO751" s="14"/>
      <c r="CP751" s="14"/>
      <c r="CQ751" s="14"/>
      <c r="CR751" s="14"/>
      <c r="CS751" s="14"/>
      <c r="CT751" s="14"/>
      <c r="CU751" s="14"/>
      <c r="CV751" s="14"/>
      <c r="CW751" s="14"/>
      <c r="CX751" s="14"/>
      <c r="CY751" s="14"/>
      <c r="CZ751" s="14"/>
      <c r="DA751" s="14"/>
      <c r="DB751" s="14"/>
      <c r="DC751" s="14"/>
      <c r="DD751" s="14"/>
      <c r="DE751" s="14"/>
      <c r="DF751" s="14"/>
      <c r="DG751" s="14"/>
      <c r="DH751" s="14"/>
      <c r="DI751" s="14"/>
      <c r="DJ751" s="14"/>
      <c r="DK751" s="14"/>
      <c r="DL751" s="14"/>
      <c r="DM751" s="14"/>
      <c r="DN751" s="14"/>
      <c r="DO751" s="14"/>
      <c r="DP751" s="55">
        <v>0</v>
      </c>
      <c r="DQ751" s="66">
        <v>0</v>
      </c>
      <c r="DR751" s="16">
        <v>0</v>
      </c>
      <c r="DS751" s="43">
        <f>PRODUCT(Таблица1[[#This Row],[РЕЙТИНГ НТЛ]:[РЕГ НТЛ]])</f>
        <v>0</v>
      </c>
      <c r="DT751" s="74">
        <f>SUM(Таблица1[[#This Row],[РЕЙТИНГ DPT]:[РЕЙТИНГ НТЛ]])</f>
        <v>0</v>
      </c>
    </row>
    <row r="752" spans="1:124" x14ac:dyDescent="0.25">
      <c r="A752" s="29">
        <v>260</v>
      </c>
      <c r="B752" s="30" t="s">
        <v>407</v>
      </c>
      <c r="C752" s="14" t="s">
        <v>116</v>
      </c>
      <c r="D752" s="30" t="s">
        <v>169</v>
      </c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30"/>
      <c r="BQ752" s="30"/>
      <c r="BR752" s="30"/>
      <c r="BS752" s="30"/>
      <c r="BT752" s="30"/>
      <c r="BU752" s="30"/>
      <c r="BV752" s="30"/>
      <c r="BW752" s="30"/>
      <c r="BX752" s="30"/>
      <c r="BY752" s="30"/>
      <c r="BZ752" s="30"/>
      <c r="CA752" s="30"/>
      <c r="CB752" s="30"/>
      <c r="CC752" s="30"/>
      <c r="CD752" s="30"/>
      <c r="CE752" s="30"/>
      <c r="CF752" s="30"/>
      <c r="CG752" s="30"/>
      <c r="CH752" s="30"/>
      <c r="CI752" s="30"/>
      <c r="CJ752" s="30"/>
      <c r="CK752" s="30"/>
      <c r="CL752" s="30"/>
      <c r="CM752" s="30"/>
      <c r="CN752" s="37">
        <v>8.4</v>
      </c>
      <c r="CO752" s="37">
        <v>8.6</v>
      </c>
      <c r="CP752" s="37">
        <v>8.6</v>
      </c>
      <c r="CQ752" s="30"/>
      <c r="CR752" s="30"/>
      <c r="CS752" s="30"/>
      <c r="CT752" s="30"/>
      <c r="CU752" s="30"/>
      <c r="CV752" s="30"/>
      <c r="CW752" s="30"/>
      <c r="CX752" s="30"/>
      <c r="CY752" s="30"/>
      <c r="CZ752" s="30"/>
      <c r="DA752" s="30"/>
      <c r="DB752" s="30"/>
      <c r="DC752" s="30"/>
      <c r="DD752" s="30"/>
      <c r="DE752" s="30"/>
      <c r="DF752" s="30"/>
      <c r="DG752" s="30"/>
      <c r="DH752" s="30"/>
      <c r="DI752" s="30"/>
      <c r="DJ752" s="30"/>
      <c r="DK752" s="30"/>
      <c r="DL752" s="30"/>
      <c r="DM752" s="30"/>
      <c r="DN752" s="30"/>
      <c r="DO752" s="30"/>
      <c r="DP752" s="55">
        <v>0</v>
      </c>
      <c r="DQ752" s="66">
        <v>0</v>
      </c>
      <c r="DR752" s="16">
        <v>0</v>
      </c>
      <c r="DS752" s="73">
        <f>PRODUCT(Таблица1[[#This Row],[РЕЙТИНГ НТЛ]:[РЕГ НТЛ]])</f>
        <v>0</v>
      </c>
      <c r="DT752" s="74">
        <f>SUM(Таблица1[[#This Row],[РЕЙТИНГ DPT]:[РЕЙТИНГ НТЛ]])</f>
        <v>0</v>
      </c>
    </row>
    <row r="753" spans="1:124" x14ac:dyDescent="0.25">
      <c r="A753" s="21">
        <v>111</v>
      </c>
      <c r="B753" s="18" t="s">
        <v>338</v>
      </c>
      <c r="C753" s="14" t="s">
        <v>116</v>
      </c>
      <c r="D753" s="18" t="s">
        <v>166</v>
      </c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  <c r="AE753" s="18"/>
      <c r="AF753" s="18"/>
      <c r="AG753" s="18"/>
      <c r="AH753" s="18"/>
      <c r="AI753" s="18"/>
      <c r="AJ753" s="18"/>
      <c r="AK753" s="18"/>
      <c r="AL753" s="18"/>
      <c r="AM753" s="18"/>
      <c r="AN753" s="18"/>
      <c r="AO753" s="18"/>
      <c r="AP753" s="18"/>
      <c r="AQ753" s="18"/>
      <c r="AR753" s="18"/>
      <c r="AS753" s="18"/>
      <c r="AT753" s="18"/>
      <c r="AU753" s="18"/>
      <c r="AV753" s="18"/>
      <c r="AW753" s="18"/>
      <c r="AX753" s="18"/>
      <c r="AY753" s="18"/>
      <c r="AZ753" s="18"/>
      <c r="BA753" s="26">
        <v>8.4</v>
      </c>
      <c r="BB753" s="26">
        <v>8.1999999999999993</v>
      </c>
      <c r="BC753" s="26">
        <v>9.1999999999999993</v>
      </c>
      <c r="BD753" s="18"/>
      <c r="BE753" s="18"/>
      <c r="BF753" s="18"/>
      <c r="BG753" s="18"/>
      <c r="BH753" s="18"/>
      <c r="BI753" s="18"/>
      <c r="BJ753" s="18"/>
      <c r="BK753" s="18"/>
      <c r="BL753" s="18"/>
      <c r="BM753" s="18"/>
      <c r="BN753" s="18"/>
      <c r="BO753" s="18"/>
      <c r="BP753" s="18"/>
      <c r="BQ753" s="18"/>
      <c r="BR753" s="18"/>
      <c r="BS753" s="18"/>
      <c r="BT753" s="18"/>
      <c r="BU753" s="18"/>
      <c r="BV753" s="18"/>
      <c r="BW753" s="18"/>
      <c r="BX753" s="18"/>
      <c r="BY753" s="18"/>
      <c r="BZ753" s="18"/>
      <c r="CA753" s="18"/>
      <c r="CB753" s="18"/>
      <c r="CC753" s="18"/>
      <c r="CD753" s="18"/>
      <c r="CE753" s="18"/>
      <c r="CF753" s="18"/>
      <c r="CG753" s="18"/>
      <c r="CH753" s="18"/>
      <c r="CI753" s="18"/>
      <c r="CJ753" s="18"/>
      <c r="CK753" s="18"/>
      <c r="CL753" s="18"/>
      <c r="CM753" s="18"/>
      <c r="CN753" s="18"/>
      <c r="CO753" s="18"/>
      <c r="CP753" s="18"/>
      <c r="CQ753" s="18"/>
      <c r="CR753" s="18"/>
      <c r="CS753" s="18"/>
      <c r="CT753" s="18"/>
      <c r="CU753" s="18"/>
      <c r="CV753" s="18"/>
      <c r="CW753" s="18"/>
      <c r="CX753" s="18"/>
      <c r="CY753" s="18"/>
      <c r="CZ753" s="18"/>
      <c r="DA753" s="18"/>
      <c r="DB753" s="18"/>
      <c r="DC753" s="18"/>
      <c r="DD753" s="18"/>
      <c r="DE753" s="18"/>
      <c r="DF753" s="18"/>
      <c r="DG753" s="18"/>
      <c r="DH753" s="18"/>
      <c r="DI753" s="18"/>
      <c r="DJ753" s="18"/>
      <c r="DK753" s="18"/>
      <c r="DL753" s="18"/>
      <c r="DM753" s="18"/>
      <c r="DN753" s="18"/>
      <c r="DO753" s="18"/>
      <c r="DP753" s="55">
        <v>0</v>
      </c>
      <c r="DQ753" s="66">
        <v>0</v>
      </c>
      <c r="DR753" s="16">
        <v>0</v>
      </c>
      <c r="DS753" s="44">
        <f>PRODUCT(Таблица1[[#This Row],[РЕЙТИНГ НТЛ]:[РЕГ НТЛ]])</f>
        <v>0</v>
      </c>
      <c r="DT753" s="74">
        <f>SUM(Таблица1[[#This Row],[РЕЙТИНГ DPT]:[РЕЙТИНГ НТЛ]])</f>
        <v>0</v>
      </c>
    </row>
    <row r="754" spans="1:124" x14ac:dyDescent="0.25">
      <c r="A754" s="13">
        <v>237</v>
      </c>
      <c r="B754" s="14" t="s">
        <v>308</v>
      </c>
      <c r="C754" s="14" t="s">
        <v>116</v>
      </c>
      <c r="D754" s="14" t="s">
        <v>164</v>
      </c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7">
        <v>8.4</v>
      </c>
      <c r="S754" s="17">
        <v>9</v>
      </c>
      <c r="T754" s="17">
        <v>8.6</v>
      </c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  <c r="AJ754" s="14"/>
      <c r="AK754" s="14"/>
      <c r="AL754" s="14"/>
      <c r="AM754" s="14"/>
      <c r="AN754" s="14"/>
      <c r="AO754" s="14"/>
      <c r="AP754" s="14"/>
      <c r="AQ754" s="14"/>
      <c r="AR754" s="14"/>
      <c r="AS754" s="14"/>
      <c r="AT754" s="14"/>
      <c r="AU754" s="14"/>
      <c r="AV754" s="14"/>
      <c r="AW754" s="14"/>
      <c r="AX754" s="14"/>
      <c r="AY754" s="14"/>
      <c r="AZ754" s="14"/>
      <c r="BA754" s="14"/>
      <c r="BB754" s="14"/>
      <c r="BC754" s="14"/>
      <c r="BD754" s="14"/>
      <c r="BE754" s="14"/>
      <c r="BF754" s="14"/>
      <c r="BG754" s="14"/>
      <c r="BH754" s="14"/>
      <c r="BI754" s="14"/>
      <c r="BJ754" s="14"/>
      <c r="BK754" s="14"/>
      <c r="BL754" s="14"/>
      <c r="BM754" s="14"/>
      <c r="BN754" s="14"/>
      <c r="BO754" s="14"/>
      <c r="BP754" s="14"/>
      <c r="BQ754" s="14"/>
      <c r="BR754" s="14"/>
      <c r="BS754" s="14"/>
      <c r="BT754" s="14"/>
      <c r="BU754" s="14"/>
      <c r="BV754" s="14"/>
      <c r="BW754" s="14"/>
      <c r="BX754" s="14"/>
      <c r="BY754" s="14"/>
      <c r="BZ754" s="14"/>
      <c r="CA754" s="14"/>
      <c r="CB754" s="14"/>
      <c r="CC754" s="14"/>
      <c r="CD754" s="14"/>
      <c r="CE754" s="14"/>
      <c r="CF754" s="14"/>
      <c r="CG754" s="14"/>
      <c r="CH754" s="14"/>
      <c r="CI754" s="14"/>
      <c r="CJ754" s="14"/>
      <c r="CK754" s="14"/>
      <c r="CL754" s="14"/>
      <c r="CM754" s="14"/>
      <c r="CN754" s="14"/>
      <c r="CO754" s="14"/>
      <c r="CP754" s="14"/>
      <c r="CQ754" s="14"/>
      <c r="CR754" s="14"/>
      <c r="CS754" s="14"/>
      <c r="CT754" s="14"/>
      <c r="CU754" s="14"/>
      <c r="CV754" s="14"/>
      <c r="CW754" s="14"/>
      <c r="CX754" s="14"/>
      <c r="CY754" s="14"/>
      <c r="CZ754" s="14"/>
      <c r="DA754" s="14"/>
      <c r="DB754" s="14"/>
      <c r="DC754" s="14"/>
      <c r="DD754" s="14"/>
      <c r="DE754" s="14"/>
      <c r="DF754" s="14"/>
      <c r="DG754" s="14"/>
      <c r="DH754" s="14"/>
      <c r="DI754" s="14"/>
      <c r="DJ754" s="14"/>
      <c r="DK754" s="14"/>
      <c r="DL754" s="14"/>
      <c r="DM754" s="14"/>
      <c r="DN754" s="14"/>
      <c r="DO754" s="14"/>
      <c r="DP754" s="55">
        <v>0</v>
      </c>
      <c r="DQ754" s="66">
        <v>0</v>
      </c>
      <c r="DR754" s="16">
        <v>0</v>
      </c>
      <c r="DS754" s="43">
        <f>PRODUCT(Таблица1[[#This Row],[РЕЙТИНГ НТЛ]:[РЕГ НТЛ]])</f>
        <v>0</v>
      </c>
      <c r="DT754" s="74">
        <f>SUM(Таблица1[[#This Row],[РЕЙТИНГ DPT]:[РЕЙТИНГ НТЛ]])</f>
        <v>0</v>
      </c>
    </row>
    <row r="755" spans="1:124" x14ac:dyDescent="0.25">
      <c r="A755" s="13">
        <v>228</v>
      </c>
      <c r="B755" s="14" t="s">
        <v>234</v>
      </c>
      <c r="C755" s="14" t="s">
        <v>106</v>
      </c>
      <c r="D755" s="14" t="s">
        <v>134</v>
      </c>
      <c r="E755" s="14"/>
      <c r="F755" s="14"/>
      <c r="G755" s="14"/>
      <c r="H755" s="14"/>
      <c r="I755" s="14"/>
      <c r="J755" s="14"/>
      <c r="K755" s="17">
        <v>8.6</v>
      </c>
      <c r="L755" s="17">
        <v>8.4</v>
      </c>
      <c r="M755" s="17">
        <v>9</v>
      </c>
      <c r="N755" s="17">
        <v>9</v>
      </c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  <c r="AJ755" s="14"/>
      <c r="AK755" s="14"/>
      <c r="AL755" s="14"/>
      <c r="AM755" s="14"/>
      <c r="AN755" s="14"/>
      <c r="AO755" s="14"/>
      <c r="AP755" s="14"/>
      <c r="AQ755" s="14"/>
      <c r="AR755" s="14"/>
      <c r="AS755" s="14"/>
      <c r="AT755" s="14"/>
      <c r="AU755" s="14"/>
      <c r="AV755" s="14"/>
      <c r="AW755" s="14"/>
      <c r="AX755" s="14"/>
      <c r="AY755" s="14"/>
      <c r="AZ755" s="14"/>
      <c r="BA755" s="14"/>
      <c r="BB755" s="14"/>
      <c r="BC755" s="14"/>
      <c r="BD755" s="14"/>
      <c r="BE755" s="14"/>
      <c r="BF755" s="14"/>
      <c r="BG755" s="14"/>
      <c r="BH755" s="14"/>
      <c r="BI755" s="14"/>
      <c r="BJ755" s="14"/>
      <c r="BK755" s="14"/>
      <c r="BL755" s="14"/>
      <c r="BM755" s="14"/>
      <c r="BN755" s="14"/>
      <c r="BO755" s="14"/>
      <c r="BP755" s="14"/>
      <c r="BQ755" s="14"/>
      <c r="BR755" s="14"/>
      <c r="BS755" s="14"/>
      <c r="BT755" s="14"/>
      <c r="BU755" s="14"/>
      <c r="BV755" s="14"/>
      <c r="BW755" s="14"/>
      <c r="BX755" s="14"/>
      <c r="BY755" s="14"/>
      <c r="BZ755" s="14"/>
      <c r="CA755" s="14"/>
      <c r="CB755" s="14"/>
      <c r="CC755" s="14"/>
      <c r="CD755" s="14"/>
      <c r="CE755" s="14"/>
      <c r="CF755" s="14"/>
      <c r="CG755" s="14"/>
      <c r="CH755" s="14"/>
      <c r="CI755" s="14"/>
      <c r="CJ755" s="14"/>
      <c r="CK755" s="14"/>
      <c r="CL755" s="14"/>
      <c r="CM755" s="14"/>
      <c r="CN755" s="14"/>
      <c r="CO755" s="14"/>
      <c r="CP755" s="14"/>
      <c r="CQ755" s="14"/>
      <c r="CR755" s="14"/>
      <c r="CS755" s="14"/>
      <c r="CT755" s="14"/>
      <c r="CU755" s="14"/>
      <c r="CV755" s="14"/>
      <c r="CW755" s="14"/>
      <c r="CX755" s="14"/>
      <c r="CY755" s="14"/>
      <c r="CZ755" s="14"/>
      <c r="DA755" s="14"/>
      <c r="DB755" s="14"/>
      <c r="DC755" s="14"/>
      <c r="DD755" s="14"/>
      <c r="DE755" s="14"/>
      <c r="DF755" s="14"/>
      <c r="DG755" s="14"/>
      <c r="DH755" s="14"/>
      <c r="DI755" s="14"/>
      <c r="DJ755" s="14"/>
      <c r="DK755" s="14"/>
      <c r="DL755" s="14"/>
      <c r="DM755" s="14"/>
      <c r="DN755" s="14"/>
      <c r="DO755" s="14"/>
      <c r="DP755" s="55">
        <v>0</v>
      </c>
      <c r="DQ755" s="66">
        <v>0</v>
      </c>
      <c r="DR755" s="16">
        <v>1</v>
      </c>
      <c r="DS755" s="43">
        <f>PRODUCT(Таблица1[[#This Row],[РЕЙТИНГ НТЛ]:[РЕГ НТЛ]])</f>
        <v>0</v>
      </c>
      <c r="DT755" s="74">
        <f>SUM(Таблица1[[#This Row],[РЕЙТИНГ DPT]:[РЕЙТИНГ НТЛ]])</f>
        <v>0</v>
      </c>
    </row>
    <row r="756" spans="1:124" x14ac:dyDescent="0.25">
      <c r="A756" s="13">
        <v>7</v>
      </c>
      <c r="B756" s="14" t="s">
        <v>235</v>
      </c>
      <c r="C756" s="14" t="s">
        <v>106</v>
      </c>
      <c r="D756" s="14" t="s">
        <v>130</v>
      </c>
      <c r="E756" s="14"/>
      <c r="F756" s="14"/>
      <c r="G756" s="14"/>
      <c r="H756" s="14"/>
      <c r="I756" s="14"/>
      <c r="J756" s="14"/>
      <c r="K756" s="17">
        <v>9.1999999999999993</v>
      </c>
      <c r="L756" s="17">
        <v>9.1999999999999993</v>
      </c>
      <c r="M756" s="17">
        <v>9.1999999999999993</v>
      </c>
      <c r="N756" s="17">
        <v>8.8000000000000007</v>
      </c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  <c r="AI756" s="14"/>
      <c r="AJ756" s="14"/>
      <c r="AK756" s="14"/>
      <c r="AL756" s="14"/>
      <c r="AM756" s="14"/>
      <c r="AN756" s="14"/>
      <c r="AO756" s="14"/>
      <c r="AP756" s="14"/>
      <c r="AQ756" s="14"/>
      <c r="AR756" s="14"/>
      <c r="AS756" s="14"/>
      <c r="AT756" s="14"/>
      <c r="AU756" s="14"/>
      <c r="AV756" s="14"/>
      <c r="AW756" s="14"/>
      <c r="AX756" s="14"/>
      <c r="AY756" s="14"/>
      <c r="AZ756" s="14"/>
      <c r="BA756" s="14"/>
      <c r="BB756" s="14"/>
      <c r="BC756" s="14"/>
      <c r="BD756" s="14"/>
      <c r="BE756" s="14"/>
      <c r="BF756" s="14"/>
      <c r="BG756" s="14"/>
      <c r="BH756" s="14"/>
      <c r="BI756" s="14"/>
      <c r="BJ756" s="14"/>
      <c r="BK756" s="14"/>
      <c r="BL756" s="14"/>
      <c r="BM756" s="14"/>
      <c r="BN756" s="14"/>
      <c r="BO756" s="14"/>
      <c r="BP756" s="14"/>
      <c r="BQ756" s="14"/>
      <c r="BR756" s="14"/>
      <c r="BS756" s="14"/>
      <c r="BT756" s="14"/>
      <c r="BU756" s="14"/>
      <c r="BV756" s="14"/>
      <c r="BW756" s="14"/>
      <c r="BX756" s="14"/>
      <c r="BY756" s="14"/>
      <c r="BZ756" s="14"/>
      <c r="CA756" s="14"/>
      <c r="CB756" s="14"/>
      <c r="CC756" s="14"/>
      <c r="CD756" s="14"/>
      <c r="CE756" s="14"/>
      <c r="CF756" s="14"/>
      <c r="CG756" s="14"/>
      <c r="CH756" s="14"/>
      <c r="CI756" s="14"/>
      <c r="CJ756" s="14"/>
      <c r="CK756" s="14"/>
      <c r="CL756" s="14"/>
      <c r="CM756" s="14"/>
      <c r="CN756" s="14"/>
      <c r="CO756" s="14"/>
      <c r="CP756" s="14"/>
      <c r="CQ756" s="14"/>
      <c r="CR756" s="14"/>
      <c r="CS756" s="14"/>
      <c r="CT756" s="14"/>
      <c r="CU756" s="14"/>
      <c r="CV756" s="14"/>
      <c r="CW756" s="14"/>
      <c r="CX756" s="14"/>
      <c r="CY756" s="14"/>
      <c r="CZ756" s="14"/>
      <c r="DA756" s="14"/>
      <c r="DB756" s="14"/>
      <c r="DC756" s="14"/>
      <c r="DD756" s="14"/>
      <c r="DE756" s="14"/>
      <c r="DF756" s="14"/>
      <c r="DG756" s="14"/>
      <c r="DH756" s="14"/>
      <c r="DI756" s="14"/>
      <c r="DJ756" s="14"/>
      <c r="DK756" s="14"/>
      <c r="DL756" s="14"/>
      <c r="DM756" s="14"/>
      <c r="DN756" s="14"/>
      <c r="DO756" s="14"/>
      <c r="DP756" s="55">
        <v>0</v>
      </c>
      <c r="DQ756" s="66">
        <v>0</v>
      </c>
      <c r="DR756" s="16">
        <v>1</v>
      </c>
      <c r="DS756" s="43">
        <f>PRODUCT(Таблица1[[#This Row],[РЕЙТИНГ НТЛ]:[РЕГ НТЛ]])</f>
        <v>0</v>
      </c>
      <c r="DT756" s="74">
        <f>SUM(Таблица1[[#This Row],[РЕЙТИНГ DPT]:[РЕЙТИНГ НТЛ]])</f>
        <v>0</v>
      </c>
    </row>
    <row r="757" spans="1:124" x14ac:dyDescent="0.25">
      <c r="A757" s="13">
        <v>125</v>
      </c>
      <c r="B757" s="14" t="s">
        <v>326</v>
      </c>
      <c r="C757" s="14" t="s">
        <v>106</v>
      </c>
      <c r="D757" s="14" t="s">
        <v>189</v>
      </c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  <c r="AI757" s="14"/>
      <c r="AJ757" s="14"/>
      <c r="AK757" s="14"/>
      <c r="AL757" s="14"/>
      <c r="AM757" s="14"/>
      <c r="AN757" s="17"/>
      <c r="AO757" s="17"/>
      <c r="AP757" s="17"/>
      <c r="AQ757" s="17"/>
      <c r="AR757" s="17"/>
      <c r="AS757" s="17"/>
      <c r="AT757" s="17">
        <v>9.1999999999999993</v>
      </c>
      <c r="AU757" s="17">
        <v>9.4</v>
      </c>
      <c r="AV757" s="17">
        <v>9.6</v>
      </c>
      <c r="AW757" s="17">
        <v>9.1999999999999993</v>
      </c>
      <c r="AX757" s="17"/>
      <c r="AY757" s="17"/>
      <c r="AZ757" s="14"/>
      <c r="BA757" s="14"/>
      <c r="BB757" s="14"/>
      <c r="BC757" s="14"/>
      <c r="BD757" s="14"/>
      <c r="BE757" s="14"/>
      <c r="BF757" s="14"/>
      <c r="BG757" s="14"/>
      <c r="BH757" s="14"/>
      <c r="BI757" s="14"/>
      <c r="BJ757" s="14"/>
      <c r="BK757" s="14"/>
      <c r="BL757" s="14"/>
      <c r="BM757" s="14"/>
      <c r="BN757" s="14"/>
      <c r="BO757" s="14"/>
      <c r="BP757" s="14"/>
      <c r="BQ757" s="14"/>
      <c r="BR757" s="14"/>
      <c r="BS757" s="14"/>
      <c r="BT757" s="14"/>
      <c r="BU757" s="14"/>
      <c r="BV757" s="14"/>
      <c r="BW757" s="14"/>
      <c r="BX757" s="14"/>
      <c r="BY757" s="14"/>
      <c r="BZ757" s="14"/>
      <c r="CA757" s="14"/>
      <c r="CB757" s="14"/>
      <c r="CC757" s="14"/>
      <c r="CD757" s="14"/>
      <c r="CE757" s="14"/>
      <c r="CF757" s="14"/>
      <c r="CG757" s="14"/>
      <c r="CH757" s="14"/>
      <c r="CI757" s="14"/>
      <c r="CJ757" s="14"/>
      <c r="CK757" s="14"/>
      <c r="CL757" s="14"/>
      <c r="CM757" s="14"/>
      <c r="CN757" s="14"/>
      <c r="CO757" s="14"/>
      <c r="CP757" s="14"/>
      <c r="CQ757" s="14"/>
      <c r="CR757" s="14"/>
      <c r="CS757" s="14"/>
      <c r="CT757" s="14"/>
      <c r="CU757" s="14"/>
      <c r="CV757" s="14"/>
      <c r="CW757" s="14"/>
      <c r="CX757" s="14"/>
      <c r="CY757" s="14"/>
      <c r="CZ757" s="14"/>
      <c r="DA757" s="14"/>
      <c r="DB757" s="14"/>
      <c r="DC757" s="14"/>
      <c r="DD757" s="14"/>
      <c r="DE757" s="14"/>
      <c r="DF757" s="14"/>
      <c r="DG757" s="14"/>
      <c r="DH757" s="14"/>
      <c r="DI757" s="14"/>
      <c r="DJ757" s="14"/>
      <c r="DK757" s="14"/>
      <c r="DL757" s="14"/>
      <c r="DM757" s="14"/>
      <c r="DN757" s="14"/>
      <c r="DO757" s="14"/>
      <c r="DP757" s="55">
        <v>0</v>
      </c>
      <c r="DQ757" s="66">
        <v>0</v>
      </c>
      <c r="DR757" s="16">
        <v>1</v>
      </c>
      <c r="DS757" s="43">
        <f>PRODUCT(Таблица1[[#This Row],[РЕЙТИНГ НТЛ]:[РЕГ НТЛ]])</f>
        <v>0</v>
      </c>
      <c r="DT757" s="74">
        <f>SUM(Таблица1[[#This Row],[РЕЙТИНГ DPT]:[РЕЙТИНГ НТЛ]])</f>
        <v>0</v>
      </c>
    </row>
    <row r="758" spans="1:124" x14ac:dyDescent="0.25">
      <c r="A758" s="13">
        <v>8</v>
      </c>
      <c r="B758" s="14" t="s">
        <v>241</v>
      </c>
      <c r="C758" s="14" t="s">
        <v>106</v>
      </c>
      <c r="D758" s="14" t="s">
        <v>135</v>
      </c>
      <c r="E758" s="14"/>
      <c r="F758" s="14"/>
      <c r="G758" s="14"/>
      <c r="H758" s="14"/>
      <c r="I758" s="14"/>
      <c r="J758" s="14"/>
      <c r="K758" s="17">
        <v>9.8000000000000007</v>
      </c>
      <c r="L758" s="17">
        <v>9.8000000000000007</v>
      </c>
      <c r="M758" s="17">
        <v>9.8000000000000007</v>
      </c>
      <c r="N758" s="17">
        <v>9.8000000000000007</v>
      </c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  <c r="AI758" s="14"/>
      <c r="AJ758" s="14"/>
      <c r="AK758" s="14"/>
      <c r="AL758" s="14"/>
      <c r="AM758" s="14"/>
      <c r="AN758" s="14"/>
      <c r="AO758" s="14"/>
      <c r="AP758" s="14"/>
      <c r="AQ758" s="14"/>
      <c r="AR758" s="14"/>
      <c r="AS758" s="14"/>
      <c r="AT758" s="14"/>
      <c r="AU758" s="14"/>
      <c r="AV758" s="14"/>
      <c r="AW758" s="14"/>
      <c r="AX758" s="14"/>
      <c r="AY758" s="14"/>
      <c r="AZ758" s="14"/>
      <c r="BA758" s="14"/>
      <c r="BB758" s="14"/>
      <c r="BC758" s="14"/>
      <c r="BD758" s="14"/>
      <c r="BE758" s="14"/>
      <c r="BF758" s="14"/>
      <c r="BG758" s="14"/>
      <c r="BH758" s="14"/>
      <c r="BI758" s="14"/>
      <c r="BJ758" s="14"/>
      <c r="BK758" s="14"/>
      <c r="BL758" s="14"/>
      <c r="BM758" s="14"/>
      <c r="BN758" s="14"/>
      <c r="BO758" s="14"/>
      <c r="BP758" s="14"/>
      <c r="BQ758" s="14"/>
      <c r="BR758" s="14"/>
      <c r="BS758" s="14"/>
      <c r="BT758" s="14"/>
      <c r="BU758" s="14"/>
      <c r="BV758" s="14"/>
      <c r="BW758" s="14"/>
      <c r="BX758" s="14"/>
      <c r="BY758" s="14"/>
      <c r="BZ758" s="14"/>
      <c r="CA758" s="14"/>
      <c r="CB758" s="14"/>
      <c r="CC758" s="14"/>
      <c r="CD758" s="14"/>
      <c r="CE758" s="14"/>
      <c r="CF758" s="14"/>
      <c r="CG758" s="14"/>
      <c r="CH758" s="14"/>
      <c r="CI758" s="14"/>
      <c r="CJ758" s="14"/>
      <c r="CK758" s="14"/>
      <c r="CL758" s="14"/>
      <c r="CM758" s="14"/>
      <c r="CN758" s="14"/>
      <c r="CO758" s="14"/>
      <c r="CP758" s="14"/>
      <c r="CQ758" s="14"/>
      <c r="CR758" s="14"/>
      <c r="CS758" s="14"/>
      <c r="CT758" s="14"/>
      <c r="CU758" s="14"/>
      <c r="CV758" s="14"/>
      <c r="CW758" s="14"/>
      <c r="CX758" s="14"/>
      <c r="CY758" s="14"/>
      <c r="CZ758" s="14"/>
      <c r="DA758" s="14"/>
      <c r="DB758" s="14"/>
      <c r="DC758" s="14"/>
      <c r="DD758" s="14"/>
      <c r="DE758" s="14"/>
      <c r="DF758" s="14"/>
      <c r="DG758" s="14"/>
      <c r="DH758" s="14"/>
      <c r="DI758" s="14"/>
      <c r="DJ758" s="14"/>
      <c r="DK758" s="14"/>
      <c r="DL758" s="14"/>
      <c r="DM758" s="14"/>
      <c r="DN758" s="14"/>
      <c r="DO758" s="14"/>
      <c r="DP758" s="55">
        <v>0</v>
      </c>
      <c r="DQ758" s="66">
        <v>0</v>
      </c>
      <c r="DR758" s="16">
        <v>0</v>
      </c>
      <c r="DS758" s="43">
        <f>PRODUCT(Таблица1[[#This Row],[РЕЙТИНГ НТЛ]:[РЕГ НТЛ]])</f>
        <v>0</v>
      </c>
      <c r="DT758" s="74">
        <f>SUM(Таблица1[[#This Row],[РЕЙТИНГ DPT]:[РЕЙТИНГ НТЛ]])</f>
        <v>0</v>
      </c>
    </row>
    <row r="759" spans="1:124" x14ac:dyDescent="0.25">
      <c r="A759" s="13">
        <v>22</v>
      </c>
      <c r="B759" s="14" t="s">
        <v>269</v>
      </c>
      <c r="C759" s="14" t="s">
        <v>106</v>
      </c>
      <c r="D759" s="14" t="s">
        <v>134</v>
      </c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7">
        <v>8.6</v>
      </c>
      <c r="S759" s="17">
        <v>8.1999999999999993</v>
      </c>
      <c r="T759" s="17">
        <v>8.4</v>
      </c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  <c r="AI759" s="14"/>
      <c r="AJ759" s="14"/>
      <c r="AK759" s="14"/>
      <c r="AL759" s="14"/>
      <c r="AM759" s="14"/>
      <c r="AN759" s="14"/>
      <c r="AO759" s="14"/>
      <c r="AP759" s="14"/>
      <c r="AQ759" s="14"/>
      <c r="AR759" s="14"/>
      <c r="AS759" s="14"/>
      <c r="AT759" s="14"/>
      <c r="AU759" s="14"/>
      <c r="AV759" s="14"/>
      <c r="AW759" s="14"/>
      <c r="AX759" s="14"/>
      <c r="AY759" s="14"/>
      <c r="AZ759" s="14"/>
      <c r="BA759" s="14"/>
      <c r="BB759" s="14"/>
      <c r="BC759" s="14"/>
      <c r="BD759" s="14"/>
      <c r="BE759" s="14"/>
      <c r="BF759" s="14"/>
      <c r="BG759" s="14"/>
      <c r="BH759" s="14"/>
      <c r="BI759" s="14"/>
      <c r="BJ759" s="14"/>
      <c r="BK759" s="14"/>
      <c r="BL759" s="14"/>
      <c r="BM759" s="14"/>
      <c r="BN759" s="14"/>
      <c r="BO759" s="14"/>
      <c r="BP759" s="14"/>
      <c r="BQ759" s="14"/>
      <c r="BR759" s="14"/>
      <c r="BS759" s="14"/>
      <c r="BT759" s="14"/>
      <c r="BU759" s="14"/>
      <c r="BV759" s="14"/>
      <c r="BW759" s="14"/>
      <c r="BX759" s="14"/>
      <c r="BY759" s="14"/>
      <c r="BZ759" s="14"/>
      <c r="CA759" s="14"/>
      <c r="CB759" s="14"/>
      <c r="CC759" s="14"/>
      <c r="CD759" s="14"/>
      <c r="CE759" s="14"/>
      <c r="CF759" s="14"/>
      <c r="CG759" s="14"/>
      <c r="CH759" s="14"/>
      <c r="CI759" s="14"/>
      <c r="CJ759" s="14"/>
      <c r="CK759" s="14"/>
      <c r="CL759" s="14"/>
      <c r="CM759" s="14"/>
      <c r="CN759" s="14"/>
      <c r="CO759" s="14"/>
      <c r="CP759" s="14"/>
      <c r="CQ759" s="14"/>
      <c r="CR759" s="14"/>
      <c r="CS759" s="14"/>
      <c r="CT759" s="14"/>
      <c r="CU759" s="14"/>
      <c r="CV759" s="14"/>
      <c r="CW759" s="14"/>
      <c r="CX759" s="14"/>
      <c r="CY759" s="14"/>
      <c r="CZ759" s="14"/>
      <c r="DA759" s="14"/>
      <c r="DB759" s="14"/>
      <c r="DC759" s="14"/>
      <c r="DD759" s="14"/>
      <c r="DE759" s="14"/>
      <c r="DF759" s="14"/>
      <c r="DG759" s="14"/>
      <c r="DH759" s="14"/>
      <c r="DI759" s="14"/>
      <c r="DJ759" s="14"/>
      <c r="DK759" s="14"/>
      <c r="DL759" s="14"/>
      <c r="DM759" s="14"/>
      <c r="DN759" s="14"/>
      <c r="DO759" s="14"/>
      <c r="DP759" s="55">
        <v>0</v>
      </c>
      <c r="DQ759" s="66">
        <v>0</v>
      </c>
      <c r="DR759" s="16">
        <v>0</v>
      </c>
      <c r="DS759" s="43">
        <f>PRODUCT(Таблица1[[#This Row],[РЕЙТИНГ НТЛ]:[РЕГ НТЛ]])</f>
        <v>0</v>
      </c>
      <c r="DT759" s="74">
        <f>SUM(Таблица1[[#This Row],[РЕЙТИНГ DPT]:[РЕЙТИНГ НТЛ]])</f>
        <v>0</v>
      </c>
    </row>
    <row r="760" spans="1:124" x14ac:dyDescent="0.25">
      <c r="A760" s="13">
        <v>234</v>
      </c>
      <c r="B760" s="14" t="s">
        <v>232</v>
      </c>
      <c r="C760" s="14" t="s">
        <v>106</v>
      </c>
      <c r="D760" s="14" t="s">
        <v>134</v>
      </c>
      <c r="E760" s="14"/>
      <c r="F760" s="14"/>
      <c r="G760" s="14"/>
      <c r="H760" s="14"/>
      <c r="I760" s="14"/>
      <c r="J760" s="14"/>
      <c r="K760" s="17">
        <v>9.6</v>
      </c>
      <c r="L760" s="17">
        <v>9.4</v>
      </c>
      <c r="M760" s="17">
        <v>9.8000000000000007</v>
      </c>
      <c r="N760" s="17">
        <v>9.6</v>
      </c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  <c r="AI760" s="14"/>
      <c r="AJ760" s="14"/>
      <c r="AK760" s="14"/>
      <c r="AL760" s="14"/>
      <c r="AM760" s="14"/>
      <c r="AN760" s="14"/>
      <c r="AO760" s="14"/>
      <c r="AP760" s="14"/>
      <c r="AQ760" s="14"/>
      <c r="AR760" s="14"/>
      <c r="AS760" s="14"/>
      <c r="AT760" s="14"/>
      <c r="AU760" s="14"/>
      <c r="AV760" s="14"/>
      <c r="AW760" s="14"/>
      <c r="AX760" s="14"/>
      <c r="AY760" s="14"/>
      <c r="AZ760" s="14"/>
      <c r="BA760" s="14"/>
      <c r="BB760" s="14"/>
      <c r="BC760" s="14"/>
      <c r="BD760" s="14"/>
      <c r="BE760" s="14"/>
      <c r="BF760" s="14"/>
      <c r="BG760" s="14"/>
      <c r="BH760" s="14"/>
      <c r="BI760" s="14"/>
      <c r="BJ760" s="14"/>
      <c r="BK760" s="14"/>
      <c r="BL760" s="14"/>
      <c r="BM760" s="14"/>
      <c r="BN760" s="14"/>
      <c r="BO760" s="14"/>
      <c r="BP760" s="14"/>
      <c r="BQ760" s="14"/>
      <c r="BR760" s="14"/>
      <c r="BS760" s="14"/>
      <c r="BT760" s="14"/>
      <c r="BU760" s="14"/>
      <c r="BV760" s="14"/>
      <c r="BW760" s="14"/>
      <c r="BX760" s="14"/>
      <c r="BY760" s="14"/>
      <c r="BZ760" s="14"/>
      <c r="CA760" s="14"/>
      <c r="CB760" s="14"/>
      <c r="CC760" s="14"/>
      <c r="CD760" s="14"/>
      <c r="CE760" s="14"/>
      <c r="CF760" s="14"/>
      <c r="CG760" s="14"/>
      <c r="CH760" s="14"/>
      <c r="CI760" s="14"/>
      <c r="CJ760" s="14"/>
      <c r="CK760" s="14"/>
      <c r="CL760" s="14"/>
      <c r="CM760" s="14"/>
      <c r="CN760" s="14"/>
      <c r="CO760" s="14"/>
      <c r="CP760" s="14"/>
      <c r="CQ760" s="14"/>
      <c r="CR760" s="14"/>
      <c r="CS760" s="14"/>
      <c r="CT760" s="14"/>
      <c r="CU760" s="14"/>
      <c r="CV760" s="14"/>
      <c r="CW760" s="14"/>
      <c r="CX760" s="14"/>
      <c r="CY760" s="14"/>
      <c r="CZ760" s="14"/>
      <c r="DA760" s="14"/>
      <c r="DB760" s="14"/>
      <c r="DC760" s="14"/>
      <c r="DD760" s="14"/>
      <c r="DE760" s="14"/>
      <c r="DF760" s="14"/>
      <c r="DG760" s="14"/>
      <c r="DH760" s="14"/>
      <c r="DI760" s="14"/>
      <c r="DJ760" s="14"/>
      <c r="DK760" s="14"/>
      <c r="DL760" s="14"/>
      <c r="DM760" s="14"/>
      <c r="DN760" s="14"/>
      <c r="DO760" s="14"/>
      <c r="DP760" s="55">
        <v>0</v>
      </c>
      <c r="DQ760" s="66">
        <v>0</v>
      </c>
      <c r="DR760" s="16">
        <v>1</v>
      </c>
      <c r="DS760" s="43">
        <f>PRODUCT(Таблица1[[#This Row],[РЕЙТИНГ НТЛ]:[РЕГ НТЛ]])</f>
        <v>0</v>
      </c>
      <c r="DT760" s="74">
        <f>SUM(Таблица1[[#This Row],[РЕЙТИНГ DPT]:[РЕЙТИНГ НТЛ]])</f>
        <v>0</v>
      </c>
    </row>
    <row r="761" spans="1:124" x14ac:dyDescent="0.25">
      <c r="A761" s="13">
        <v>71</v>
      </c>
      <c r="B761" s="14" t="s">
        <v>224</v>
      </c>
      <c r="C761" s="14" t="s">
        <v>106</v>
      </c>
      <c r="D761" s="14" t="s">
        <v>120</v>
      </c>
      <c r="E761" s="14">
        <v>3</v>
      </c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  <c r="AI761" s="14"/>
      <c r="AJ761" s="14"/>
      <c r="AK761" s="14"/>
      <c r="AL761" s="14"/>
      <c r="AM761" s="14"/>
      <c r="AN761" s="14"/>
      <c r="AO761" s="14"/>
      <c r="AP761" s="14"/>
      <c r="AQ761" s="14"/>
      <c r="AR761" s="14"/>
      <c r="AS761" s="14"/>
      <c r="AT761" s="14"/>
      <c r="AU761" s="14"/>
      <c r="AV761" s="14"/>
      <c r="AW761" s="14"/>
      <c r="AX761" s="14"/>
      <c r="AY761" s="14"/>
      <c r="AZ761" s="14"/>
      <c r="BA761" s="14"/>
      <c r="BB761" s="14"/>
      <c r="BC761" s="14"/>
      <c r="BD761" s="14"/>
      <c r="BE761" s="14"/>
      <c r="BF761" s="14"/>
      <c r="BG761" s="14"/>
      <c r="BH761" s="14"/>
      <c r="BI761" s="14"/>
      <c r="BJ761" s="14"/>
      <c r="BK761" s="14"/>
      <c r="BL761" s="14"/>
      <c r="BM761" s="14"/>
      <c r="BN761" s="14"/>
      <c r="BO761" s="14"/>
      <c r="BP761" s="14"/>
      <c r="BQ761" s="14"/>
      <c r="BR761" s="14"/>
      <c r="BS761" s="14"/>
      <c r="BT761" s="14"/>
      <c r="BU761" s="14"/>
      <c r="BV761" s="14"/>
      <c r="BW761" s="14"/>
      <c r="BX761" s="14"/>
      <c r="BY761" s="14"/>
      <c r="BZ761" s="14"/>
      <c r="CA761" s="14"/>
      <c r="CB761" s="14"/>
      <c r="CC761" s="14"/>
      <c r="CD761" s="14"/>
      <c r="CE761" s="14"/>
      <c r="CF761" s="14"/>
      <c r="CG761" s="14"/>
      <c r="CH761" s="14"/>
      <c r="CI761" s="14"/>
      <c r="CJ761" s="14"/>
      <c r="CK761" s="14"/>
      <c r="CL761" s="14"/>
      <c r="CM761" s="14"/>
      <c r="CN761" s="14"/>
      <c r="CO761" s="14"/>
      <c r="CP761" s="14"/>
      <c r="CQ761" s="14"/>
      <c r="CR761" s="14"/>
      <c r="CS761" s="14"/>
      <c r="CT761" s="14"/>
      <c r="CU761" s="14"/>
      <c r="CV761" s="14"/>
      <c r="CW761" s="14"/>
      <c r="CX761" s="14"/>
      <c r="CY761" s="14"/>
      <c r="CZ761" s="14"/>
      <c r="DA761" s="14"/>
      <c r="DB761" s="14"/>
      <c r="DC761" s="14"/>
      <c r="DD761" s="14"/>
      <c r="DE761" s="14"/>
      <c r="DF761" s="14"/>
      <c r="DG761" s="14"/>
      <c r="DH761" s="14"/>
      <c r="DI761" s="14"/>
      <c r="DJ761" s="14"/>
      <c r="DK761" s="14"/>
      <c r="DL761" s="14"/>
      <c r="DM761" s="14"/>
      <c r="DN761" s="14"/>
      <c r="DO761" s="14"/>
      <c r="DP761" s="57">
        <v>4</v>
      </c>
      <c r="DQ761" s="66">
        <v>0</v>
      </c>
      <c r="DR761" s="16">
        <v>1</v>
      </c>
      <c r="DS761" s="16">
        <f>PRODUCT(Таблица1[[#This Row],[РЕЙТИНГ НТЛ]:[РЕГ НТЛ]])</f>
        <v>0</v>
      </c>
      <c r="DT761" s="70">
        <f>SUM(Таблица1[[#This Row],[РЕЙТИНГ DPT]:[РЕЙТИНГ НТЛ]])</f>
        <v>4</v>
      </c>
    </row>
    <row r="762" spans="1:124" x14ac:dyDescent="0.25">
      <c r="A762" s="21">
        <v>120</v>
      </c>
      <c r="B762" s="18" t="s">
        <v>344</v>
      </c>
      <c r="C762" s="14" t="s">
        <v>106</v>
      </c>
      <c r="D762" s="18" t="s">
        <v>133</v>
      </c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  <c r="AE762" s="18"/>
      <c r="AF762" s="18"/>
      <c r="AG762" s="18"/>
      <c r="AH762" s="18"/>
      <c r="AI762" s="18"/>
      <c r="AJ762" s="18"/>
      <c r="AK762" s="18"/>
      <c r="AL762" s="18"/>
      <c r="AM762" s="18"/>
      <c r="AN762" s="18"/>
      <c r="AO762" s="18"/>
      <c r="AP762" s="18"/>
      <c r="AQ762" s="18"/>
      <c r="AR762" s="18"/>
      <c r="AS762" s="18"/>
      <c r="AT762" s="26">
        <v>9.4</v>
      </c>
      <c r="AU762" s="26">
        <v>9.4</v>
      </c>
      <c r="AV762" s="26">
        <v>9</v>
      </c>
      <c r="AW762" s="26">
        <v>9.1999999999999993</v>
      </c>
      <c r="AX762" s="18"/>
      <c r="AY762" s="18"/>
      <c r="AZ762" s="18"/>
      <c r="BA762" s="18"/>
      <c r="BB762" s="18"/>
      <c r="BC762" s="18"/>
      <c r="BD762" s="18"/>
      <c r="BE762" s="18"/>
      <c r="BF762" s="18"/>
      <c r="BG762" s="18"/>
      <c r="BH762" s="18"/>
      <c r="BI762" s="18"/>
      <c r="BJ762" s="18"/>
      <c r="BK762" s="18"/>
      <c r="BL762" s="18"/>
      <c r="BM762" s="18"/>
      <c r="BN762" s="18"/>
      <c r="BO762" s="18"/>
      <c r="BP762" s="18"/>
      <c r="BQ762" s="18"/>
      <c r="BR762" s="18"/>
      <c r="BS762" s="18"/>
      <c r="BT762" s="18"/>
      <c r="BU762" s="18"/>
      <c r="BV762" s="18"/>
      <c r="BW762" s="18"/>
      <c r="BX762" s="18"/>
      <c r="BY762" s="18"/>
      <c r="BZ762" s="18"/>
      <c r="CA762" s="18"/>
      <c r="CB762" s="18"/>
      <c r="CC762" s="18"/>
      <c r="CD762" s="18"/>
      <c r="CE762" s="18"/>
      <c r="CF762" s="18"/>
      <c r="CG762" s="18"/>
      <c r="CH762" s="18"/>
      <c r="CI762" s="18"/>
      <c r="CJ762" s="18"/>
      <c r="CK762" s="18"/>
      <c r="CL762" s="18"/>
      <c r="CM762" s="18"/>
      <c r="CN762" s="18"/>
      <c r="CO762" s="18"/>
      <c r="CP762" s="18"/>
      <c r="CQ762" s="18"/>
      <c r="CR762" s="18"/>
      <c r="CS762" s="18"/>
      <c r="CT762" s="18"/>
      <c r="CU762" s="18"/>
      <c r="CV762" s="18"/>
      <c r="CW762" s="18"/>
      <c r="CX762" s="18"/>
      <c r="CY762" s="18"/>
      <c r="CZ762" s="18"/>
      <c r="DA762" s="18"/>
      <c r="DB762" s="18"/>
      <c r="DC762" s="18"/>
      <c r="DD762" s="18"/>
      <c r="DE762" s="18"/>
      <c r="DF762" s="18"/>
      <c r="DG762" s="18"/>
      <c r="DH762" s="18"/>
      <c r="DI762" s="18"/>
      <c r="DJ762" s="18"/>
      <c r="DK762" s="18"/>
      <c r="DL762" s="18"/>
      <c r="DM762" s="18"/>
      <c r="DN762" s="18"/>
      <c r="DO762" s="18"/>
      <c r="DP762" s="55">
        <v>0</v>
      </c>
      <c r="DQ762" s="66">
        <v>0</v>
      </c>
      <c r="DR762" s="16">
        <v>1</v>
      </c>
      <c r="DS762" s="44">
        <f>PRODUCT(Таблица1[[#This Row],[РЕЙТИНГ НТЛ]:[РЕГ НТЛ]])</f>
        <v>0</v>
      </c>
      <c r="DT762" s="74">
        <f>SUM(Таблица1[[#This Row],[РЕЙТИНГ DPT]:[РЕЙТИНГ НТЛ]])</f>
        <v>0</v>
      </c>
    </row>
    <row r="763" spans="1:124" x14ac:dyDescent="0.25">
      <c r="A763" s="13">
        <v>71</v>
      </c>
      <c r="B763" s="14" t="s">
        <v>231</v>
      </c>
      <c r="C763" s="14" t="s">
        <v>106</v>
      </c>
      <c r="D763" s="14" t="s">
        <v>161</v>
      </c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7">
        <v>9.6</v>
      </c>
      <c r="S763" s="17">
        <v>9.8000000000000007</v>
      </c>
      <c r="T763" s="17">
        <v>9.8000000000000007</v>
      </c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  <c r="AG763" s="14"/>
      <c r="AH763" s="14"/>
      <c r="AI763" s="14"/>
      <c r="AJ763" s="14"/>
      <c r="AK763" s="14"/>
      <c r="AL763" s="14"/>
      <c r="AM763" s="14"/>
      <c r="AN763" s="14"/>
      <c r="AO763" s="14"/>
      <c r="AP763" s="14"/>
      <c r="AQ763" s="14"/>
      <c r="AR763" s="14"/>
      <c r="AS763" s="14"/>
      <c r="AT763" s="14"/>
      <c r="AU763" s="14"/>
      <c r="AV763" s="14"/>
      <c r="AW763" s="14"/>
      <c r="AX763" s="14"/>
      <c r="AY763" s="14"/>
      <c r="AZ763" s="14"/>
      <c r="BA763" s="14"/>
      <c r="BB763" s="14"/>
      <c r="BC763" s="14"/>
      <c r="BD763" s="14"/>
      <c r="BE763" s="14"/>
      <c r="BF763" s="14"/>
      <c r="BG763" s="14"/>
      <c r="BH763" s="14"/>
      <c r="BI763" s="14"/>
      <c r="BJ763" s="14"/>
      <c r="BK763" s="14"/>
      <c r="BL763" s="14"/>
      <c r="BM763" s="14"/>
      <c r="BN763" s="14"/>
      <c r="BO763" s="14"/>
      <c r="BP763" s="14"/>
      <c r="BQ763" s="14"/>
      <c r="BR763" s="14"/>
      <c r="BS763" s="14"/>
      <c r="BT763" s="14"/>
      <c r="BU763" s="14"/>
      <c r="BV763" s="14"/>
      <c r="BW763" s="14"/>
      <c r="BX763" s="14"/>
      <c r="BY763" s="14"/>
      <c r="BZ763" s="14"/>
      <c r="CA763" s="14"/>
      <c r="CB763" s="14"/>
      <c r="CC763" s="14"/>
      <c r="CD763" s="14"/>
      <c r="CE763" s="14"/>
      <c r="CF763" s="14"/>
      <c r="CG763" s="14"/>
      <c r="CH763" s="14"/>
      <c r="CI763" s="14"/>
      <c r="CJ763" s="14"/>
      <c r="CK763" s="14"/>
      <c r="CL763" s="14"/>
      <c r="CM763" s="14"/>
      <c r="CN763" s="14"/>
      <c r="CO763" s="14"/>
      <c r="CP763" s="14"/>
      <c r="CQ763" s="14"/>
      <c r="CR763" s="14"/>
      <c r="CS763" s="14"/>
      <c r="CT763" s="14"/>
      <c r="CU763" s="14"/>
      <c r="CV763" s="14"/>
      <c r="CW763" s="14"/>
      <c r="CX763" s="14"/>
      <c r="CY763" s="14"/>
      <c r="CZ763" s="14"/>
      <c r="DA763" s="14"/>
      <c r="DB763" s="14"/>
      <c r="DC763" s="14"/>
      <c r="DD763" s="14"/>
      <c r="DE763" s="14"/>
      <c r="DF763" s="14"/>
      <c r="DG763" s="14"/>
      <c r="DH763" s="14"/>
      <c r="DI763" s="14"/>
      <c r="DJ763" s="14"/>
      <c r="DK763" s="14"/>
      <c r="DL763" s="14"/>
      <c r="DM763" s="14"/>
      <c r="DN763" s="14"/>
      <c r="DO763" s="14"/>
      <c r="DP763" s="55">
        <v>0</v>
      </c>
      <c r="DQ763" s="66">
        <v>0</v>
      </c>
      <c r="DR763" s="16">
        <v>1</v>
      </c>
      <c r="DS763" s="43">
        <f>PRODUCT(Таблица1[[#This Row],[РЕЙТИНГ НТЛ]:[РЕГ НТЛ]])</f>
        <v>0</v>
      </c>
      <c r="DT763" s="74">
        <f>SUM(Таблица1[[#This Row],[РЕЙТИНГ DPT]:[РЕЙТИНГ НТЛ]])</f>
        <v>0</v>
      </c>
    </row>
    <row r="764" spans="1:124" x14ac:dyDescent="0.25">
      <c r="A764" s="13">
        <v>241</v>
      </c>
      <c r="B764" s="14" t="s">
        <v>225</v>
      </c>
      <c r="C764" s="14" t="s">
        <v>156</v>
      </c>
      <c r="D764" s="14" t="s">
        <v>141</v>
      </c>
      <c r="E764" s="14">
        <v>4</v>
      </c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  <c r="AI764" s="14"/>
      <c r="AJ764" s="14"/>
      <c r="AK764" s="14"/>
      <c r="AL764" s="14"/>
      <c r="AM764" s="14"/>
      <c r="AN764" s="14"/>
      <c r="AO764" s="14"/>
      <c r="AP764" s="14"/>
      <c r="AQ764" s="14"/>
      <c r="AR764" s="14"/>
      <c r="AS764" s="14"/>
      <c r="AT764" s="14"/>
      <c r="AU764" s="14"/>
      <c r="AV764" s="14"/>
      <c r="AW764" s="14"/>
      <c r="AX764" s="14"/>
      <c r="AY764" s="14"/>
      <c r="AZ764" s="14"/>
      <c r="BA764" s="14"/>
      <c r="BB764" s="14"/>
      <c r="BC764" s="14"/>
      <c r="BD764" s="14"/>
      <c r="BE764" s="14"/>
      <c r="BF764" s="14"/>
      <c r="BG764" s="14"/>
      <c r="BH764" s="14"/>
      <c r="BI764" s="14"/>
      <c r="BJ764" s="14"/>
      <c r="BK764" s="14"/>
      <c r="BL764" s="14"/>
      <c r="BM764" s="14"/>
      <c r="BN764" s="14"/>
      <c r="BO764" s="14"/>
      <c r="BP764" s="14"/>
      <c r="BQ764" s="14"/>
      <c r="BR764" s="14"/>
      <c r="BS764" s="14"/>
      <c r="BT764" s="14"/>
      <c r="BU764" s="14"/>
      <c r="BV764" s="14"/>
      <c r="BW764" s="14"/>
      <c r="BX764" s="14"/>
      <c r="BY764" s="14"/>
      <c r="BZ764" s="14"/>
      <c r="CA764" s="14"/>
      <c r="CB764" s="14"/>
      <c r="CC764" s="14"/>
      <c r="CD764" s="14"/>
      <c r="CE764" s="14"/>
      <c r="CF764" s="14"/>
      <c r="CG764" s="14"/>
      <c r="CH764" s="14"/>
      <c r="CI764" s="14"/>
      <c r="CJ764" s="14"/>
      <c r="CK764" s="14"/>
      <c r="CL764" s="14"/>
      <c r="CM764" s="14"/>
      <c r="CN764" s="14"/>
      <c r="CO764" s="14"/>
      <c r="CP764" s="14"/>
      <c r="CQ764" s="14"/>
      <c r="CR764" s="14"/>
      <c r="CS764" s="14"/>
      <c r="CT764" s="14"/>
      <c r="CU764" s="14"/>
      <c r="CV764" s="14"/>
      <c r="CW764" s="14"/>
      <c r="CX764" s="14"/>
      <c r="CY764" s="14"/>
      <c r="CZ764" s="14"/>
      <c r="DA764" s="14"/>
      <c r="DB764" s="14"/>
      <c r="DC764" s="14"/>
      <c r="DD764" s="14"/>
      <c r="DE764" s="14"/>
      <c r="DF764" s="14"/>
      <c r="DG764" s="14"/>
      <c r="DH764" s="14"/>
      <c r="DI764" s="14"/>
      <c r="DJ764" s="14"/>
      <c r="DK764" s="14"/>
      <c r="DL764" s="14"/>
      <c r="DM764" s="14"/>
      <c r="DN764" s="14"/>
      <c r="DO764" s="14"/>
      <c r="DP764" s="57">
        <v>2</v>
      </c>
      <c r="DQ764" s="66">
        <v>0</v>
      </c>
      <c r="DR764" s="16">
        <v>0</v>
      </c>
      <c r="DS764" s="16">
        <f>PRODUCT(Таблица1[[#This Row],[РЕЙТИНГ НТЛ]:[РЕГ НТЛ]])</f>
        <v>0</v>
      </c>
      <c r="DT764" s="70">
        <f>SUM(Таблица1[[#This Row],[РЕЙТИНГ DPT]:[РЕЙТИНГ НТЛ]])</f>
        <v>2</v>
      </c>
    </row>
    <row r="765" spans="1:124" x14ac:dyDescent="0.25">
      <c r="A765" s="21">
        <v>71</v>
      </c>
      <c r="B765" s="18" t="s">
        <v>224</v>
      </c>
      <c r="C765" s="14" t="s">
        <v>106</v>
      </c>
      <c r="D765" s="18" t="s">
        <v>161</v>
      </c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26">
        <v>9.6</v>
      </c>
      <c r="P765" s="26">
        <v>9.6</v>
      </c>
      <c r="Q765" s="26">
        <v>9.6</v>
      </c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  <c r="AE765" s="18"/>
      <c r="AF765" s="18"/>
      <c r="AG765" s="18"/>
      <c r="AH765" s="18"/>
      <c r="AI765" s="18"/>
      <c r="AJ765" s="18"/>
      <c r="AK765" s="18"/>
      <c r="AL765" s="18"/>
      <c r="AM765" s="18"/>
      <c r="AN765" s="18"/>
      <c r="AO765" s="18"/>
      <c r="AP765" s="18"/>
      <c r="AQ765" s="18"/>
      <c r="AR765" s="18"/>
      <c r="AS765" s="18"/>
      <c r="AT765" s="18"/>
      <c r="AU765" s="18"/>
      <c r="AV765" s="18"/>
      <c r="AW765" s="18"/>
      <c r="AX765" s="18"/>
      <c r="AY765" s="18"/>
      <c r="AZ765" s="18"/>
      <c r="BA765" s="18"/>
      <c r="BB765" s="18"/>
      <c r="BC765" s="18"/>
      <c r="BD765" s="18"/>
      <c r="BE765" s="18"/>
      <c r="BF765" s="18"/>
      <c r="BG765" s="18"/>
      <c r="BH765" s="18"/>
      <c r="BI765" s="18"/>
      <c r="BJ765" s="18"/>
      <c r="BK765" s="18"/>
      <c r="BL765" s="18"/>
      <c r="BM765" s="18"/>
      <c r="BN765" s="18"/>
      <c r="BO765" s="18"/>
      <c r="BP765" s="18"/>
      <c r="BQ765" s="18"/>
      <c r="BR765" s="18"/>
      <c r="BS765" s="18"/>
      <c r="BT765" s="18"/>
      <c r="BU765" s="18"/>
      <c r="BV765" s="18"/>
      <c r="BW765" s="18"/>
      <c r="BX765" s="18"/>
      <c r="BY765" s="18"/>
      <c r="BZ765" s="18"/>
      <c r="CA765" s="18"/>
      <c r="CB765" s="18"/>
      <c r="CC765" s="18"/>
      <c r="CD765" s="18"/>
      <c r="CE765" s="18"/>
      <c r="CF765" s="18"/>
      <c r="CG765" s="18"/>
      <c r="CH765" s="18"/>
      <c r="CI765" s="18"/>
      <c r="CJ765" s="18"/>
      <c r="CK765" s="18"/>
      <c r="CL765" s="18"/>
      <c r="CM765" s="18"/>
      <c r="CN765" s="18"/>
      <c r="CO765" s="18"/>
      <c r="CP765" s="18"/>
      <c r="CQ765" s="18"/>
      <c r="CR765" s="18"/>
      <c r="CS765" s="18"/>
      <c r="CT765" s="18"/>
      <c r="CU765" s="18"/>
      <c r="CV765" s="18"/>
      <c r="CW765" s="18"/>
      <c r="CX765" s="18"/>
      <c r="CY765" s="18"/>
      <c r="CZ765" s="18"/>
      <c r="DA765" s="18"/>
      <c r="DB765" s="18"/>
      <c r="DC765" s="18"/>
      <c r="DD765" s="18"/>
      <c r="DE765" s="18"/>
      <c r="DF765" s="18"/>
      <c r="DG765" s="18"/>
      <c r="DH765" s="18"/>
      <c r="DI765" s="18"/>
      <c r="DJ765" s="18"/>
      <c r="DK765" s="18"/>
      <c r="DL765" s="18"/>
      <c r="DM765" s="18"/>
      <c r="DN765" s="18"/>
      <c r="DO765" s="18"/>
      <c r="DP765" s="55">
        <v>0</v>
      </c>
      <c r="DQ765" s="66">
        <v>0</v>
      </c>
      <c r="DR765" s="16">
        <v>1</v>
      </c>
      <c r="DS765" s="44">
        <f>PRODUCT(Таблица1[[#This Row],[РЕЙТИНГ НТЛ]:[РЕГ НТЛ]])</f>
        <v>0</v>
      </c>
      <c r="DT765" s="74">
        <f>SUM(Таблица1[[#This Row],[РЕЙТИНГ DPT]:[РЕЙТИНГ НТЛ]])</f>
        <v>0</v>
      </c>
    </row>
    <row r="766" spans="1:124" x14ac:dyDescent="0.25">
      <c r="A766" s="13">
        <v>70</v>
      </c>
      <c r="B766" s="14" t="s">
        <v>296</v>
      </c>
      <c r="C766" s="14" t="s">
        <v>106</v>
      </c>
      <c r="D766" s="14" t="s">
        <v>130</v>
      </c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7">
        <v>9.6</v>
      </c>
      <c r="S766" s="17">
        <v>9.8000000000000007</v>
      </c>
      <c r="T766" s="17">
        <v>9.8000000000000007</v>
      </c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  <c r="AI766" s="14"/>
      <c r="AJ766" s="14"/>
      <c r="AK766" s="14"/>
      <c r="AL766" s="14"/>
      <c r="AM766" s="14"/>
      <c r="AN766" s="14"/>
      <c r="AO766" s="14"/>
      <c r="AP766" s="14"/>
      <c r="AQ766" s="14"/>
      <c r="AR766" s="14"/>
      <c r="AS766" s="14"/>
      <c r="AT766" s="14"/>
      <c r="AU766" s="14"/>
      <c r="AV766" s="14"/>
      <c r="AW766" s="14"/>
      <c r="AX766" s="14"/>
      <c r="AY766" s="14"/>
      <c r="AZ766" s="14"/>
      <c r="BA766" s="14"/>
      <c r="BB766" s="14"/>
      <c r="BC766" s="14"/>
      <c r="BD766" s="14"/>
      <c r="BE766" s="14"/>
      <c r="BF766" s="14"/>
      <c r="BG766" s="14"/>
      <c r="BH766" s="14"/>
      <c r="BI766" s="14"/>
      <c r="BJ766" s="14"/>
      <c r="BK766" s="14"/>
      <c r="BL766" s="14"/>
      <c r="BM766" s="14"/>
      <c r="BN766" s="14"/>
      <c r="BO766" s="14"/>
      <c r="BP766" s="14"/>
      <c r="BQ766" s="14"/>
      <c r="BR766" s="14"/>
      <c r="BS766" s="14"/>
      <c r="BT766" s="14"/>
      <c r="BU766" s="14"/>
      <c r="BV766" s="14"/>
      <c r="BW766" s="14"/>
      <c r="BX766" s="14"/>
      <c r="BY766" s="14"/>
      <c r="BZ766" s="14"/>
      <c r="CA766" s="14"/>
      <c r="CB766" s="14"/>
      <c r="CC766" s="14"/>
      <c r="CD766" s="14"/>
      <c r="CE766" s="14"/>
      <c r="CF766" s="14"/>
      <c r="CG766" s="14"/>
      <c r="CH766" s="14"/>
      <c r="CI766" s="14"/>
      <c r="CJ766" s="14"/>
      <c r="CK766" s="14"/>
      <c r="CL766" s="14"/>
      <c r="CM766" s="14"/>
      <c r="CN766" s="14"/>
      <c r="CO766" s="14"/>
      <c r="CP766" s="14"/>
      <c r="CQ766" s="14"/>
      <c r="CR766" s="14"/>
      <c r="CS766" s="14"/>
      <c r="CT766" s="14"/>
      <c r="CU766" s="14"/>
      <c r="CV766" s="14"/>
      <c r="CW766" s="14"/>
      <c r="CX766" s="14"/>
      <c r="CY766" s="14"/>
      <c r="CZ766" s="14"/>
      <c r="DA766" s="14"/>
      <c r="DB766" s="14"/>
      <c r="DC766" s="14"/>
      <c r="DD766" s="14"/>
      <c r="DE766" s="14"/>
      <c r="DF766" s="14"/>
      <c r="DG766" s="14"/>
      <c r="DH766" s="14"/>
      <c r="DI766" s="14"/>
      <c r="DJ766" s="14"/>
      <c r="DK766" s="14"/>
      <c r="DL766" s="14"/>
      <c r="DM766" s="14"/>
      <c r="DN766" s="14"/>
      <c r="DO766" s="14"/>
      <c r="DP766" s="55">
        <v>0</v>
      </c>
      <c r="DQ766" s="66">
        <v>0</v>
      </c>
      <c r="DR766" s="16">
        <v>1</v>
      </c>
      <c r="DS766" s="43">
        <f>PRODUCT(Таблица1[[#This Row],[РЕЙТИНГ НТЛ]:[РЕГ НТЛ]])</f>
        <v>0</v>
      </c>
      <c r="DT766" s="74">
        <f>SUM(Таблица1[[#This Row],[РЕЙТИНГ DPT]:[РЕЙТИНГ НТЛ]])</f>
        <v>0</v>
      </c>
    </row>
    <row r="767" spans="1:124" x14ac:dyDescent="0.25">
      <c r="A767" s="13">
        <v>28</v>
      </c>
      <c r="B767" s="14" t="s">
        <v>274</v>
      </c>
      <c r="C767" s="14" t="s">
        <v>106</v>
      </c>
      <c r="D767" s="14" t="s">
        <v>130</v>
      </c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7">
        <v>8.4</v>
      </c>
      <c r="S767" s="17">
        <v>8.1999999999999993</v>
      </c>
      <c r="T767" s="17">
        <v>9.1999999999999993</v>
      </c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  <c r="AI767" s="14"/>
      <c r="AJ767" s="14"/>
      <c r="AK767" s="14"/>
      <c r="AL767" s="14"/>
      <c r="AM767" s="14"/>
      <c r="AN767" s="17"/>
      <c r="AO767" s="17"/>
      <c r="AP767" s="17"/>
      <c r="AQ767" s="17"/>
      <c r="AR767" s="17"/>
      <c r="AS767" s="17"/>
      <c r="AT767" s="17"/>
      <c r="AU767" s="17"/>
      <c r="AV767" s="17"/>
      <c r="AW767" s="17"/>
      <c r="AX767" s="17"/>
      <c r="AY767" s="17"/>
      <c r="AZ767" s="14"/>
      <c r="BA767" s="14"/>
      <c r="BB767" s="14"/>
      <c r="BC767" s="14"/>
      <c r="BD767" s="14"/>
      <c r="BE767" s="14"/>
      <c r="BF767" s="14"/>
      <c r="BG767" s="14"/>
      <c r="BH767" s="14"/>
      <c r="BI767" s="14"/>
      <c r="BJ767" s="14"/>
      <c r="BK767" s="14"/>
      <c r="BL767" s="14"/>
      <c r="BM767" s="14"/>
      <c r="BN767" s="14"/>
      <c r="BO767" s="14"/>
      <c r="BP767" s="14"/>
      <c r="BQ767" s="14"/>
      <c r="BR767" s="14"/>
      <c r="BS767" s="14"/>
      <c r="BT767" s="14"/>
      <c r="BU767" s="14"/>
      <c r="BV767" s="14"/>
      <c r="BW767" s="14"/>
      <c r="BX767" s="14"/>
      <c r="BY767" s="14"/>
      <c r="BZ767" s="14"/>
      <c r="CA767" s="14"/>
      <c r="CB767" s="14"/>
      <c r="CC767" s="14"/>
      <c r="CD767" s="14"/>
      <c r="CE767" s="14"/>
      <c r="CF767" s="14"/>
      <c r="CG767" s="14"/>
      <c r="CH767" s="14"/>
      <c r="CI767" s="14"/>
      <c r="CJ767" s="14"/>
      <c r="CK767" s="14"/>
      <c r="CL767" s="14"/>
      <c r="CM767" s="14"/>
      <c r="CN767" s="14"/>
      <c r="CO767" s="14"/>
      <c r="CP767" s="14"/>
      <c r="CQ767" s="14"/>
      <c r="CR767" s="14"/>
      <c r="CS767" s="14"/>
      <c r="CT767" s="14"/>
      <c r="CU767" s="14"/>
      <c r="CV767" s="14"/>
      <c r="CW767" s="14"/>
      <c r="CX767" s="14"/>
      <c r="CY767" s="14"/>
      <c r="CZ767" s="14"/>
      <c r="DA767" s="14"/>
      <c r="DB767" s="14"/>
      <c r="DC767" s="14"/>
      <c r="DD767" s="14"/>
      <c r="DE767" s="14"/>
      <c r="DF767" s="14"/>
      <c r="DG767" s="14"/>
      <c r="DH767" s="14"/>
      <c r="DI767" s="14"/>
      <c r="DJ767" s="14"/>
      <c r="DK767" s="14"/>
      <c r="DL767" s="14"/>
      <c r="DM767" s="14"/>
      <c r="DN767" s="14"/>
      <c r="DO767" s="14"/>
      <c r="DP767" s="55">
        <v>0</v>
      </c>
      <c r="DQ767" s="66">
        <v>0</v>
      </c>
      <c r="DR767" s="16">
        <v>1</v>
      </c>
      <c r="DS767" s="43">
        <f>PRODUCT(Таблица1[[#This Row],[РЕЙТИНГ НТЛ]:[РЕГ НТЛ]])</f>
        <v>0</v>
      </c>
      <c r="DT767" s="74">
        <f>SUM(Таблица1[[#This Row],[РЕЙТИНГ DPT]:[РЕЙТИНГ НТЛ]])</f>
        <v>0</v>
      </c>
    </row>
    <row r="768" spans="1:124" x14ac:dyDescent="0.25">
      <c r="A768" s="13">
        <v>234</v>
      </c>
      <c r="B768" s="14" t="s">
        <v>226</v>
      </c>
      <c r="C768" s="14" t="s">
        <v>106</v>
      </c>
      <c r="D768" s="14" t="s">
        <v>119</v>
      </c>
      <c r="E768" s="14">
        <v>5</v>
      </c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  <c r="AI768" s="14"/>
      <c r="AJ768" s="14"/>
      <c r="AK768" s="14"/>
      <c r="AL768" s="14"/>
      <c r="AM768" s="14"/>
      <c r="AN768" s="14"/>
      <c r="AO768" s="14"/>
      <c r="AP768" s="14"/>
      <c r="AQ768" s="14"/>
      <c r="AR768" s="14"/>
      <c r="AS768" s="14"/>
      <c r="AT768" s="14"/>
      <c r="AU768" s="14"/>
      <c r="AV768" s="14"/>
      <c r="AW768" s="14"/>
      <c r="AX768" s="14"/>
      <c r="AY768" s="14"/>
      <c r="AZ768" s="14"/>
      <c r="BA768" s="14"/>
      <c r="BB768" s="14"/>
      <c r="BC768" s="14"/>
      <c r="BD768" s="14"/>
      <c r="BE768" s="14"/>
      <c r="BF768" s="14"/>
      <c r="BG768" s="14"/>
      <c r="BH768" s="14"/>
      <c r="BI768" s="14"/>
      <c r="BJ768" s="14"/>
      <c r="BK768" s="14"/>
      <c r="BL768" s="14"/>
      <c r="BM768" s="14"/>
      <c r="BN768" s="14"/>
      <c r="BO768" s="14"/>
      <c r="BP768" s="14"/>
      <c r="BQ768" s="14"/>
      <c r="BR768" s="14"/>
      <c r="BS768" s="14"/>
      <c r="BT768" s="14"/>
      <c r="BU768" s="14"/>
      <c r="BV768" s="14"/>
      <c r="BW768" s="14"/>
      <c r="BX768" s="14"/>
      <c r="BY768" s="14"/>
      <c r="BZ768" s="14"/>
      <c r="CA768" s="14"/>
      <c r="CB768" s="14"/>
      <c r="CC768" s="14"/>
      <c r="CD768" s="14"/>
      <c r="CE768" s="14"/>
      <c r="CF768" s="14"/>
      <c r="CG768" s="14"/>
      <c r="CH768" s="14"/>
      <c r="CI768" s="14"/>
      <c r="CJ768" s="14"/>
      <c r="CK768" s="14"/>
      <c r="CL768" s="14"/>
      <c r="CM768" s="14"/>
      <c r="CN768" s="14"/>
      <c r="CO768" s="14"/>
      <c r="CP768" s="14"/>
      <c r="CQ768" s="14"/>
      <c r="CR768" s="14"/>
      <c r="CS768" s="14"/>
      <c r="CT768" s="14"/>
      <c r="CU768" s="14"/>
      <c r="CV768" s="14"/>
      <c r="CW768" s="14"/>
      <c r="CX768" s="14"/>
      <c r="CY768" s="14"/>
      <c r="CZ768" s="14"/>
      <c r="DA768" s="14"/>
      <c r="DB768" s="14"/>
      <c r="DC768" s="14"/>
      <c r="DD768" s="14"/>
      <c r="DE768" s="14"/>
      <c r="DF768" s="14"/>
      <c r="DG768" s="14"/>
      <c r="DH768" s="14"/>
      <c r="DI768" s="14"/>
      <c r="DJ768" s="14"/>
      <c r="DK768" s="14"/>
      <c r="DL768" s="14"/>
      <c r="DM768" s="14"/>
      <c r="DN768" s="14"/>
      <c r="DO768" s="14"/>
      <c r="DP768" s="57">
        <v>2</v>
      </c>
      <c r="DQ768" s="66">
        <v>0</v>
      </c>
      <c r="DR768" s="16">
        <v>1</v>
      </c>
      <c r="DS768" s="16">
        <f>PRODUCT(Таблица1[[#This Row],[РЕЙТИНГ НТЛ]:[РЕГ НТЛ]])</f>
        <v>0</v>
      </c>
      <c r="DT768" s="70">
        <f>SUM(Таблица1[[#This Row],[РЕЙТИНГ DPT]:[РЕЙТИНГ НТЛ]])</f>
        <v>2</v>
      </c>
    </row>
    <row r="769" spans="1:124" x14ac:dyDescent="0.25">
      <c r="A769" s="13">
        <v>28</v>
      </c>
      <c r="B769" s="14" t="s">
        <v>227</v>
      </c>
      <c r="C769" s="14" t="s">
        <v>106</v>
      </c>
      <c r="D769" s="14" t="s">
        <v>130</v>
      </c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7">
        <v>8.6</v>
      </c>
      <c r="P769" s="17">
        <v>8.6</v>
      </c>
      <c r="Q769" s="17">
        <v>9</v>
      </c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  <c r="AI769" s="14"/>
      <c r="AJ769" s="14"/>
      <c r="AK769" s="14"/>
      <c r="AL769" s="14"/>
      <c r="AM769" s="14"/>
      <c r="AN769" s="14"/>
      <c r="AO769" s="14"/>
      <c r="AP769" s="14"/>
      <c r="AQ769" s="14"/>
      <c r="AR769" s="14"/>
      <c r="AS769" s="14"/>
      <c r="AT769" s="14"/>
      <c r="AU769" s="14"/>
      <c r="AV769" s="14"/>
      <c r="AW769" s="14"/>
      <c r="AX769" s="14"/>
      <c r="AY769" s="14"/>
      <c r="AZ769" s="14"/>
      <c r="BA769" s="14"/>
      <c r="BB769" s="14"/>
      <c r="BC769" s="14"/>
      <c r="BD769" s="14"/>
      <c r="BE769" s="14"/>
      <c r="BF769" s="14"/>
      <c r="BG769" s="14"/>
      <c r="BH769" s="14"/>
      <c r="BI769" s="14"/>
      <c r="BJ769" s="14"/>
      <c r="BK769" s="14"/>
      <c r="BL769" s="14"/>
      <c r="BM769" s="14"/>
      <c r="BN769" s="14"/>
      <c r="BO769" s="14"/>
      <c r="BP769" s="14"/>
      <c r="BQ769" s="14"/>
      <c r="BR769" s="14"/>
      <c r="BS769" s="14"/>
      <c r="BT769" s="14"/>
      <c r="BU769" s="14"/>
      <c r="BV769" s="14"/>
      <c r="BW769" s="14"/>
      <c r="BX769" s="14"/>
      <c r="BY769" s="14"/>
      <c r="BZ769" s="14"/>
      <c r="CA769" s="14"/>
      <c r="CB769" s="14"/>
      <c r="CC769" s="14"/>
      <c r="CD769" s="14"/>
      <c r="CE769" s="14"/>
      <c r="CF769" s="14"/>
      <c r="CG769" s="14"/>
      <c r="CH769" s="14"/>
      <c r="CI769" s="14"/>
      <c r="CJ769" s="14"/>
      <c r="CK769" s="14"/>
      <c r="CL769" s="14"/>
      <c r="CM769" s="14"/>
      <c r="CN769" s="14"/>
      <c r="CO769" s="14"/>
      <c r="CP769" s="14"/>
      <c r="CQ769" s="14"/>
      <c r="CR769" s="14"/>
      <c r="CS769" s="14"/>
      <c r="CT769" s="14"/>
      <c r="CU769" s="14"/>
      <c r="CV769" s="14"/>
      <c r="CW769" s="14"/>
      <c r="CX769" s="14"/>
      <c r="CY769" s="14"/>
      <c r="CZ769" s="14"/>
      <c r="DA769" s="14"/>
      <c r="DB769" s="14"/>
      <c r="DC769" s="14"/>
      <c r="DD769" s="14"/>
      <c r="DE769" s="14"/>
      <c r="DF769" s="14"/>
      <c r="DG769" s="14"/>
      <c r="DH769" s="14"/>
      <c r="DI769" s="14"/>
      <c r="DJ769" s="14"/>
      <c r="DK769" s="14"/>
      <c r="DL769" s="14"/>
      <c r="DM769" s="14"/>
      <c r="DN769" s="14"/>
      <c r="DO769" s="14"/>
      <c r="DP769" s="55">
        <v>0</v>
      </c>
      <c r="DQ769" s="66">
        <v>0</v>
      </c>
      <c r="DR769" s="16">
        <v>1</v>
      </c>
      <c r="DS769" s="43">
        <f>PRODUCT(Таблица1[[#This Row],[РЕЙТИНГ НТЛ]:[РЕГ НТЛ]])</f>
        <v>0</v>
      </c>
      <c r="DT769" s="74">
        <f>SUM(Таблица1[[#This Row],[РЕЙТИНГ DPT]:[РЕЙТИНГ НТЛ]])</f>
        <v>0</v>
      </c>
    </row>
    <row r="770" spans="1:124" x14ac:dyDescent="0.25">
      <c r="A770" s="13">
        <v>76</v>
      </c>
      <c r="B770" s="14" t="s">
        <v>299</v>
      </c>
      <c r="C770" s="14" t="s">
        <v>156</v>
      </c>
      <c r="D770" s="14" t="s">
        <v>157</v>
      </c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7">
        <v>9.1999999999999993</v>
      </c>
      <c r="S770" s="17">
        <v>9.4</v>
      </c>
      <c r="T770" s="17">
        <v>9</v>
      </c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  <c r="AI770" s="14"/>
      <c r="AJ770" s="14"/>
      <c r="AK770" s="14"/>
      <c r="AL770" s="14"/>
      <c r="AM770" s="14"/>
      <c r="AN770" s="14"/>
      <c r="AO770" s="14"/>
      <c r="AP770" s="14"/>
      <c r="AQ770" s="14"/>
      <c r="AR770" s="14"/>
      <c r="AS770" s="14"/>
      <c r="AT770" s="14"/>
      <c r="AU770" s="14"/>
      <c r="AV770" s="14"/>
      <c r="AW770" s="14"/>
      <c r="AX770" s="14"/>
      <c r="AY770" s="14"/>
      <c r="AZ770" s="14"/>
      <c r="BA770" s="14"/>
      <c r="BB770" s="14"/>
      <c r="BC770" s="14"/>
      <c r="BD770" s="14"/>
      <c r="BE770" s="14"/>
      <c r="BF770" s="14"/>
      <c r="BG770" s="14"/>
      <c r="BH770" s="14"/>
      <c r="BI770" s="14"/>
      <c r="BJ770" s="14"/>
      <c r="BK770" s="14"/>
      <c r="BL770" s="14"/>
      <c r="BM770" s="14"/>
      <c r="BN770" s="14"/>
      <c r="BO770" s="14"/>
      <c r="BP770" s="14"/>
      <c r="BQ770" s="14"/>
      <c r="BR770" s="14"/>
      <c r="BS770" s="14"/>
      <c r="BT770" s="14"/>
      <c r="BU770" s="14"/>
      <c r="BV770" s="14"/>
      <c r="BW770" s="14"/>
      <c r="BX770" s="14"/>
      <c r="BY770" s="14"/>
      <c r="BZ770" s="14"/>
      <c r="CA770" s="14"/>
      <c r="CB770" s="14"/>
      <c r="CC770" s="14"/>
      <c r="CD770" s="14"/>
      <c r="CE770" s="14"/>
      <c r="CF770" s="14"/>
      <c r="CG770" s="14"/>
      <c r="CH770" s="14"/>
      <c r="CI770" s="14"/>
      <c r="CJ770" s="14"/>
      <c r="CK770" s="14"/>
      <c r="CL770" s="14"/>
      <c r="CM770" s="14"/>
      <c r="CN770" s="14"/>
      <c r="CO770" s="14"/>
      <c r="CP770" s="14"/>
      <c r="CQ770" s="14"/>
      <c r="CR770" s="14"/>
      <c r="CS770" s="14"/>
      <c r="CT770" s="14"/>
      <c r="CU770" s="14"/>
      <c r="CV770" s="14"/>
      <c r="CW770" s="14"/>
      <c r="CX770" s="14"/>
      <c r="CY770" s="14"/>
      <c r="CZ770" s="14"/>
      <c r="DA770" s="14"/>
      <c r="DB770" s="14"/>
      <c r="DC770" s="14"/>
      <c r="DD770" s="14"/>
      <c r="DE770" s="14"/>
      <c r="DF770" s="14"/>
      <c r="DG770" s="14"/>
      <c r="DH770" s="14"/>
      <c r="DI770" s="14"/>
      <c r="DJ770" s="14"/>
      <c r="DK770" s="14"/>
      <c r="DL770" s="14"/>
      <c r="DM770" s="14"/>
      <c r="DN770" s="14"/>
      <c r="DO770" s="14"/>
      <c r="DP770" s="55">
        <v>0</v>
      </c>
      <c r="DQ770" s="66">
        <v>0</v>
      </c>
      <c r="DR770" s="16">
        <v>0</v>
      </c>
      <c r="DS770" s="43">
        <f>PRODUCT(Таблица1[[#This Row],[РЕЙТИНГ НТЛ]:[РЕГ НТЛ]])</f>
        <v>0</v>
      </c>
      <c r="DT770" s="74">
        <f>SUM(Таблица1[[#This Row],[РЕЙТИНГ DPT]:[РЕЙТИНГ НТЛ]])</f>
        <v>0</v>
      </c>
    </row>
    <row r="771" spans="1:124" x14ac:dyDescent="0.25">
      <c r="A771" s="13">
        <v>69</v>
      </c>
      <c r="B771" s="14" t="s">
        <v>233</v>
      </c>
      <c r="C771" s="14" t="s">
        <v>156</v>
      </c>
      <c r="D771" s="14" t="s">
        <v>157</v>
      </c>
      <c r="E771" s="14"/>
      <c r="F771" s="14"/>
      <c r="G771" s="14"/>
      <c r="H771" s="14"/>
      <c r="I771" s="14"/>
      <c r="J771" s="14"/>
      <c r="K771" s="17">
        <v>8.6</v>
      </c>
      <c r="L771" s="17">
        <v>8.4</v>
      </c>
      <c r="M771" s="17">
        <v>8.8000000000000007</v>
      </c>
      <c r="N771" s="17">
        <v>9</v>
      </c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  <c r="AI771" s="14"/>
      <c r="AJ771" s="14"/>
      <c r="AK771" s="14"/>
      <c r="AL771" s="14"/>
      <c r="AM771" s="14"/>
      <c r="AN771" s="14"/>
      <c r="AO771" s="14"/>
      <c r="AP771" s="14"/>
      <c r="AQ771" s="14"/>
      <c r="AR771" s="14"/>
      <c r="AS771" s="14"/>
      <c r="AT771" s="14"/>
      <c r="AU771" s="14"/>
      <c r="AV771" s="14"/>
      <c r="AW771" s="14"/>
      <c r="AX771" s="14"/>
      <c r="AY771" s="14"/>
      <c r="AZ771" s="14"/>
      <c r="BA771" s="14"/>
      <c r="BB771" s="14"/>
      <c r="BC771" s="14"/>
      <c r="BD771" s="14"/>
      <c r="BE771" s="14"/>
      <c r="BF771" s="14"/>
      <c r="BG771" s="14"/>
      <c r="BH771" s="14"/>
      <c r="BI771" s="14"/>
      <c r="BJ771" s="14"/>
      <c r="BK771" s="14"/>
      <c r="BL771" s="14"/>
      <c r="BM771" s="14"/>
      <c r="BN771" s="14"/>
      <c r="BO771" s="14"/>
      <c r="BP771" s="14"/>
      <c r="BQ771" s="14"/>
      <c r="BR771" s="14"/>
      <c r="BS771" s="14"/>
      <c r="BT771" s="14"/>
      <c r="BU771" s="14"/>
      <c r="BV771" s="14"/>
      <c r="BW771" s="14"/>
      <c r="BX771" s="14"/>
      <c r="BY771" s="14"/>
      <c r="BZ771" s="14"/>
      <c r="CA771" s="14"/>
      <c r="CB771" s="14"/>
      <c r="CC771" s="14"/>
      <c r="CD771" s="14"/>
      <c r="CE771" s="14"/>
      <c r="CF771" s="14"/>
      <c r="CG771" s="14"/>
      <c r="CH771" s="14"/>
      <c r="CI771" s="14"/>
      <c r="CJ771" s="14"/>
      <c r="CK771" s="14"/>
      <c r="CL771" s="14"/>
      <c r="CM771" s="14"/>
      <c r="CN771" s="14"/>
      <c r="CO771" s="14"/>
      <c r="CP771" s="14"/>
      <c r="CQ771" s="14"/>
      <c r="CR771" s="14"/>
      <c r="CS771" s="14"/>
      <c r="CT771" s="14"/>
      <c r="CU771" s="14"/>
      <c r="CV771" s="14"/>
      <c r="CW771" s="14"/>
      <c r="CX771" s="14"/>
      <c r="CY771" s="14"/>
      <c r="CZ771" s="14"/>
      <c r="DA771" s="14"/>
      <c r="DB771" s="14"/>
      <c r="DC771" s="14"/>
      <c r="DD771" s="14"/>
      <c r="DE771" s="14"/>
      <c r="DF771" s="14"/>
      <c r="DG771" s="14"/>
      <c r="DH771" s="14"/>
      <c r="DI771" s="14"/>
      <c r="DJ771" s="14"/>
      <c r="DK771" s="14"/>
      <c r="DL771" s="14"/>
      <c r="DM771" s="14"/>
      <c r="DN771" s="14"/>
      <c r="DO771" s="14"/>
      <c r="DP771" s="55">
        <v>0</v>
      </c>
      <c r="DQ771" s="66">
        <v>0</v>
      </c>
      <c r="DR771" s="16">
        <v>0</v>
      </c>
      <c r="DS771" s="43">
        <f>PRODUCT(Таблица1[[#This Row],[РЕЙТИНГ НТЛ]:[РЕГ НТЛ]])</f>
        <v>0</v>
      </c>
      <c r="DT771" s="74">
        <f>SUM(Таблица1[[#This Row],[РЕЙТИНГ DPT]:[РЕЙТИНГ НТЛ]])</f>
        <v>0</v>
      </c>
    </row>
    <row r="772" spans="1:124" x14ac:dyDescent="0.25">
      <c r="A772" s="13">
        <v>69</v>
      </c>
      <c r="B772" s="14" t="s">
        <v>233</v>
      </c>
      <c r="C772" s="14" t="s">
        <v>156</v>
      </c>
      <c r="D772" s="14" t="s">
        <v>157</v>
      </c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7">
        <v>9</v>
      </c>
      <c r="S772" s="17">
        <v>9.4</v>
      </c>
      <c r="T772" s="17">
        <v>9.1999999999999993</v>
      </c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  <c r="AI772" s="14"/>
      <c r="AJ772" s="14"/>
      <c r="AK772" s="14"/>
      <c r="AL772" s="14"/>
      <c r="AM772" s="14"/>
      <c r="AN772" s="14"/>
      <c r="AO772" s="14"/>
      <c r="AP772" s="14"/>
      <c r="AQ772" s="14"/>
      <c r="AR772" s="14"/>
      <c r="AS772" s="14"/>
      <c r="AT772" s="14"/>
      <c r="AU772" s="14"/>
      <c r="AV772" s="14"/>
      <c r="AW772" s="14"/>
      <c r="AX772" s="14"/>
      <c r="AY772" s="14"/>
      <c r="AZ772" s="14"/>
      <c r="BA772" s="14"/>
      <c r="BB772" s="14"/>
      <c r="BC772" s="14"/>
      <c r="BD772" s="14"/>
      <c r="BE772" s="14"/>
      <c r="BF772" s="14"/>
      <c r="BG772" s="14"/>
      <c r="BH772" s="14"/>
      <c r="BI772" s="14"/>
      <c r="BJ772" s="14"/>
      <c r="BK772" s="14"/>
      <c r="BL772" s="14"/>
      <c r="BM772" s="14"/>
      <c r="BN772" s="14"/>
      <c r="BO772" s="14"/>
      <c r="BP772" s="14"/>
      <c r="BQ772" s="14"/>
      <c r="BR772" s="14"/>
      <c r="BS772" s="14"/>
      <c r="BT772" s="14"/>
      <c r="BU772" s="14"/>
      <c r="BV772" s="14"/>
      <c r="BW772" s="14"/>
      <c r="BX772" s="14"/>
      <c r="BY772" s="14"/>
      <c r="BZ772" s="14"/>
      <c r="CA772" s="14"/>
      <c r="CB772" s="14"/>
      <c r="CC772" s="14"/>
      <c r="CD772" s="14"/>
      <c r="CE772" s="14"/>
      <c r="CF772" s="14"/>
      <c r="CG772" s="14"/>
      <c r="CH772" s="14"/>
      <c r="CI772" s="14"/>
      <c r="CJ772" s="14"/>
      <c r="CK772" s="14"/>
      <c r="CL772" s="14"/>
      <c r="CM772" s="14"/>
      <c r="CN772" s="14"/>
      <c r="CO772" s="14"/>
      <c r="CP772" s="14"/>
      <c r="CQ772" s="14"/>
      <c r="CR772" s="14"/>
      <c r="CS772" s="14"/>
      <c r="CT772" s="14"/>
      <c r="CU772" s="14"/>
      <c r="CV772" s="14"/>
      <c r="CW772" s="14"/>
      <c r="CX772" s="14"/>
      <c r="CY772" s="14"/>
      <c r="CZ772" s="14"/>
      <c r="DA772" s="14"/>
      <c r="DB772" s="14"/>
      <c r="DC772" s="14"/>
      <c r="DD772" s="14"/>
      <c r="DE772" s="14"/>
      <c r="DF772" s="14"/>
      <c r="DG772" s="14"/>
      <c r="DH772" s="14"/>
      <c r="DI772" s="14"/>
      <c r="DJ772" s="14"/>
      <c r="DK772" s="14"/>
      <c r="DL772" s="14"/>
      <c r="DM772" s="14"/>
      <c r="DN772" s="14"/>
      <c r="DO772" s="14"/>
      <c r="DP772" s="55">
        <v>0</v>
      </c>
      <c r="DQ772" s="66">
        <v>0</v>
      </c>
      <c r="DR772" s="16">
        <v>0</v>
      </c>
      <c r="DS772" s="43">
        <f>PRODUCT(Таблица1[[#This Row],[РЕЙТИНГ НТЛ]:[РЕГ НТЛ]])</f>
        <v>0</v>
      </c>
      <c r="DT772" s="74">
        <f>SUM(Таблица1[[#This Row],[РЕЙТИНГ DPT]:[РЕЙТИНГ НТЛ]])</f>
        <v>0</v>
      </c>
    </row>
    <row r="773" spans="1:124" x14ac:dyDescent="0.25">
      <c r="A773" s="13">
        <v>11</v>
      </c>
      <c r="B773" s="14" t="s">
        <v>229</v>
      </c>
      <c r="C773" s="14" t="s">
        <v>156</v>
      </c>
      <c r="D773" s="14" t="s">
        <v>157</v>
      </c>
      <c r="E773" s="14"/>
      <c r="F773" s="14"/>
      <c r="G773" s="14"/>
      <c r="H773" s="14"/>
      <c r="I773" s="14"/>
      <c r="J773" s="14"/>
      <c r="K773" s="17">
        <v>9.6</v>
      </c>
      <c r="L773" s="17">
        <v>9.6</v>
      </c>
      <c r="M773" s="17">
        <v>9.6</v>
      </c>
      <c r="N773" s="17">
        <v>9.4</v>
      </c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  <c r="AI773" s="14"/>
      <c r="AJ773" s="14"/>
      <c r="AK773" s="14"/>
      <c r="AL773" s="14"/>
      <c r="AM773" s="14"/>
      <c r="AN773" s="14"/>
      <c r="AO773" s="14"/>
      <c r="AP773" s="14"/>
      <c r="AQ773" s="14"/>
      <c r="AR773" s="14"/>
      <c r="AS773" s="14"/>
      <c r="AT773" s="14"/>
      <c r="AU773" s="14"/>
      <c r="AV773" s="14"/>
      <c r="AW773" s="14"/>
      <c r="AX773" s="14"/>
      <c r="AY773" s="14"/>
      <c r="AZ773" s="14"/>
      <c r="BA773" s="14"/>
      <c r="BB773" s="14"/>
      <c r="BC773" s="14"/>
      <c r="BD773" s="14"/>
      <c r="BE773" s="14"/>
      <c r="BF773" s="14"/>
      <c r="BG773" s="14"/>
      <c r="BH773" s="14"/>
      <c r="BI773" s="14"/>
      <c r="BJ773" s="14"/>
      <c r="BK773" s="14"/>
      <c r="BL773" s="14"/>
      <c r="BM773" s="14"/>
      <c r="BN773" s="14"/>
      <c r="BO773" s="14"/>
      <c r="BP773" s="14"/>
      <c r="BQ773" s="14"/>
      <c r="BR773" s="14"/>
      <c r="BS773" s="14"/>
      <c r="BT773" s="14"/>
      <c r="BU773" s="14"/>
      <c r="BV773" s="14"/>
      <c r="BW773" s="14"/>
      <c r="BX773" s="14"/>
      <c r="BY773" s="14"/>
      <c r="BZ773" s="14"/>
      <c r="CA773" s="14"/>
      <c r="CB773" s="14"/>
      <c r="CC773" s="14"/>
      <c r="CD773" s="14"/>
      <c r="CE773" s="14"/>
      <c r="CF773" s="14"/>
      <c r="CG773" s="14"/>
      <c r="CH773" s="14"/>
      <c r="CI773" s="14"/>
      <c r="CJ773" s="14"/>
      <c r="CK773" s="14"/>
      <c r="CL773" s="14"/>
      <c r="CM773" s="14"/>
      <c r="CN773" s="14"/>
      <c r="CO773" s="14"/>
      <c r="CP773" s="14"/>
      <c r="CQ773" s="14"/>
      <c r="CR773" s="14"/>
      <c r="CS773" s="14"/>
      <c r="CT773" s="14"/>
      <c r="CU773" s="14"/>
      <c r="CV773" s="14"/>
      <c r="CW773" s="14"/>
      <c r="CX773" s="14"/>
      <c r="CY773" s="14"/>
      <c r="CZ773" s="14"/>
      <c r="DA773" s="14"/>
      <c r="DB773" s="14"/>
      <c r="DC773" s="14"/>
      <c r="DD773" s="14"/>
      <c r="DE773" s="14"/>
      <c r="DF773" s="14"/>
      <c r="DG773" s="14"/>
      <c r="DH773" s="14"/>
      <c r="DI773" s="14"/>
      <c r="DJ773" s="14"/>
      <c r="DK773" s="14"/>
      <c r="DL773" s="14"/>
      <c r="DM773" s="14"/>
      <c r="DN773" s="14"/>
      <c r="DO773" s="14"/>
      <c r="DP773" s="55">
        <v>0</v>
      </c>
      <c r="DQ773" s="66">
        <v>0</v>
      </c>
      <c r="DR773" s="16">
        <v>0</v>
      </c>
      <c r="DS773" s="43">
        <f>PRODUCT(Таблица1[[#This Row],[РЕЙТИНГ НТЛ]:[РЕГ НТЛ]])</f>
        <v>0</v>
      </c>
      <c r="DT773" s="74">
        <f>SUM(Таблица1[[#This Row],[РЕЙТИНГ DPT]:[РЕЙТИНГ НТЛ]])</f>
        <v>0</v>
      </c>
    </row>
    <row r="774" spans="1:124" x14ac:dyDescent="0.25">
      <c r="A774" s="13">
        <v>28</v>
      </c>
      <c r="B774" s="14" t="s">
        <v>227</v>
      </c>
      <c r="C774" s="14" t="s">
        <v>106</v>
      </c>
      <c r="D774" s="14" t="s">
        <v>114</v>
      </c>
      <c r="E774" s="14">
        <v>6</v>
      </c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  <c r="AI774" s="14"/>
      <c r="AJ774" s="14"/>
      <c r="AK774" s="14"/>
      <c r="AL774" s="14"/>
      <c r="AM774" s="14"/>
      <c r="AN774" s="14"/>
      <c r="AO774" s="14"/>
      <c r="AP774" s="14"/>
      <c r="AQ774" s="14"/>
      <c r="AR774" s="14"/>
      <c r="AS774" s="14"/>
      <c r="AT774" s="14"/>
      <c r="AU774" s="14"/>
      <c r="AV774" s="14"/>
      <c r="AW774" s="14"/>
      <c r="AX774" s="14"/>
      <c r="AY774" s="14"/>
      <c r="AZ774" s="14"/>
      <c r="BA774" s="14"/>
      <c r="BB774" s="14"/>
      <c r="BC774" s="14"/>
      <c r="BD774" s="14"/>
      <c r="BE774" s="14"/>
      <c r="BF774" s="14"/>
      <c r="BG774" s="14"/>
      <c r="BH774" s="14"/>
      <c r="BI774" s="14"/>
      <c r="BJ774" s="14"/>
      <c r="BK774" s="14"/>
      <c r="BL774" s="14"/>
      <c r="BM774" s="14"/>
      <c r="BN774" s="14"/>
      <c r="BO774" s="14"/>
      <c r="BP774" s="14"/>
      <c r="BQ774" s="14"/>
      <c r="BR774" s="14"/>
      <c r="BS774" s="14"/>
      <c r="BT774" s="14"/>
      <c r="BU774" s="14"/>
      <c r="BV774" s="14"/>
      <c r="BW774" s="14"/>
      <c r="BX774" s="14"/>
      <c r="BY774" s="14"/>
      <c r="BZ774" s="14"/>
      <c r="CA774" s="14"/>
      <c r="CB774" s="14"/>
      <c r="CC774" s="14"/>
      <c r="CD774" s="14"/>
      <c r="CE774" s="14"/>
      <c r="CF774" s="14"/>
      <c r="CG774" s="14"/>
      <c r="CH774" s="14"/>
      <c r="CI774" s="14"/>
      <c r="CJ774" s="14"/>
      <c r="CK774" s="14"/>
      <c r="CL774" s="14"/>
      <c r="CM774" s="14"/>
      <c r="CN774" s="14"/>
      <c r="CO774" s="14"/>
      <c r="CP774" s="14"/>
      <c r="CQ774" s="14"/>
      <c r="CR774" s="14"/>
      <c r="CS774" s="14"/>
      <c r="CT774" s="14"/>
      <c r="CU774" s="14"/>
      <c r="CV774" s="14"/>
      <c r="CW774" s="14"/>
      <c r="CX774" s="14"/>
      <c r="CY774" s="14"/>
      <c r="CZ774" s="14"/>
      <c r="DA774" s="14"/>
      <c r="DB774" s="14"/>
      <c r="DC774" s="14"/>
      <c r="DD774" s="14"/>
      <c r="DE774" s="14"/>
      <c r="DF774" s="14"/>
      <c r="DG774" s="14"/>
      <c r="DH774" s="14"/>
      <c r="DI774" s="14"/>
      <c r="DJ774" s="14"/>
      <c r="DK774" s="14"/>
      <c r="DL774" s="14"/>
      <c r="DM774" s="14"/>
      <c r="DN774" s="14"/>
      <c r="DO774" s="14"/>
      <c r="DP774" s="57">
        <v>2</v>
      </c>
      <c r="DQ774" s="66">
        <v>0</v>
      </c>
      <c r="DR774" s="16">
        <v>1</v>
      </c>
      <c r="DS774" s="16">
        <f>PRODUCT(Таблица1[[#This Row],[РЕЙТИНГ НТЛ]:[РЕГ НТЛ]])</f>
        <v>0</v>
      </c>
      <c r="DT774" s="70">
        <f>SUM(Таблица1[[#This Row],[РЕЙТИНГ DPT]:[РЕЙТИНГ НТЛ]])</f>
        <v>2</v>
      </c>
    </row>
    <row r="775" spans="1:124" x14ac:dyDescent="0.25">
      <c r="A775" s="13">
        <v>241</v>
      </c>
      <c r="B775" s="14" t="s">
        <v>225</v>
      </c>
      <c r="C775" s="14" t="s">
        <v>156</v>
      </c>
      <c r="D775" s="14" t="s">
        <v>157</v>
      </c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7">
        <v>9.1999999999999993</v>
      </c>
      <c r="P775" s="17">
        <v>9.4</v>
      </c>
      <c r="Q775" s="17">
        <v>9.6</v>
      </c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  <c r="AI775" s="14"/>
      <c r="AJ775" s="14"/>
      <c r="AK775" s="14"/>
      <c r="AL775" s="14"/>
      <c r="AM775" s="14"/>
      <c r="AN775" s="14"/>
      <c r="AO775" s="14"/>
      <c r="AP775" s="14"/>
      <c r="AQ775" s="14"/>
      <c r="AR775" s="14"/>
      <c r="AS775" s="14"/>
      <c r="AT775" s="14"/>
      <c r="AU775" s="14"/>
      <c r="AV775" s="14"/>
      <c r="AW775" s="14"/>
      <c r="AX775" s="14"/>
      <c r="AY775" s="14"/>
      <c r="AZ775" s="14"/>
      <c r="BA775" s="14"/>
      <c r="BB775" s="14"/>
      <c r="BC775" s="14"/>
      <c r="BD775" s="14"/>
      <c r="BE775" s="14"/>
      <c r="BF775" s="14"/>
      <c r="BG775" s="14"/>
      <c r="BH775" s="14"/>
      <c r="BI775" s="14"/>
      <c r="BJ775" s="14"/>
      <c r="BK775" s="14"/>
      <c r="BL775" s="14"/>
      <c r="BM775" s="14"/>
      <c r="BN775" s="14"/>
      <c r="BO775" s="14"/>
      <c r="BP775" s="14"/>
      <c r="BQ775" s="14"/>
      <c r="BR775" s="14"/>
      <c r="BS775" s="14"/>
      <c r="BT775" s="14"/>
      <c r="BU775" s="14"/>
      <c r="BV775" s="14"/>
      <c r="BW775" s="14"/>
      <c r="BX775" s="14"/>
      <c r="BY775" s="14"/>
      <c r="BZ775" s="14"/>
      <c r="CA775" s="14"/>
      <c r="CB775" s="14"/>
      <c r="CC775" s="14"/>
      <c r="CD775" s="14"/>
      <c r="CE775" s="14"/>
      <c r="CF775" s="14"/>
      <c r="CG775" s="14"/>
      <c r="CH775" s="14"/>
      <c r="CI775" s="14"/>
      <c r="CJ775" s="14"/>
      <c r="CK775" s="14"/>
      <c r="CL775" s="14"/>
      <c r="CM775" s="14"/>
      <c r="CN775" s="14"/>
      <c r="CO775" s="14"/>
      <c r="CP775" s="14"/>
      <c r="CQ775" s="14"/>
      <c r="CR775" s="14"/>
      <c r="CS775" s="14"/>
      <c r="CT775" s="14"/>
      <c r="CU775" s="14"/>
      <c r="CV775" s="14"/>
      <c r="CW775" s="14"/>
      <c r="CX775" s="14"/>
      <c r="CY775" s="14"/>
      <c r="CZ775" s="14"/>
      <c r="DA775" s="14"/>
      <c r="DB775" s="14"/>
      <c r="DC775" s="14"/>
      <c r="DD775" s="14"/>
      <c r="DE775" s="14"/>
      <c r="DF775" s="14"/>
      <c r="DG775" s="14"/>
      <c r="DH775" s="14"/>
      <c r="DI775" s="14"/>
      <c r="DJ775" s="14"/>
      <c r="DK775" s="14"/>
      <c r="DL775" s="14"/>
      <c r="DM775" s="14"/>
      <c r="DN775" s="14"/>
      <c r="DO775" s="14"/>
      <c r="DP775" s="55">
        <v>0</v>
      </c>
      <c r="DQ775" s="66">
        <v>0</v>
      </c>
      <c r="DR775" s="16">
        <v>0</v>
      </c>
      <c r="DS775" s="43">
        <f>PRODUCT(Таблица1[[#This Row],[РЕЙТИНГ НТЛ]:[РЕГ НТЛ]])</f>
        <v>0</v>
      </c>
      <c r="DT775" s="74">
        <f>SUM(Таблица1[[#This Row],[РЕЙТИНГ DPT]:[РЕЙТИНГ НТЛ]])</f>
        <v>0</v>
      </c>
    </row>
    <row r="776" spans="1:124" x14ac:dyDescent="0.25">
      <c r="A776" s="13">
        <v>39</v>
      </c>
      <c r="B776" s="14" t="s">
        <v>255</v>
      </c>
      <c r="C776" s="14" t="s">
        <v>156</v>
      </c>
      <c r="D776" s="14" t="s">
        <v>158</v>
      </c>
      <c r="E776" s="14"/>
      <c r="F776" s="14"/>
      <c r="G776" s="14"/>
      <c r="H776" s="14"/>
      <c r="I776" s="14"/>
      <c r="J776" s="14"/>
      <c r="K776" s="17">
        <v>9.1999999999999993</v>
      </c>
      <c r="L776" s="17">
        <v>9.1999999999999993</v>
      </c>
      <c r="M776" s="17">
        <v>9.1999999999999993</v>
      </c>
      <c r="N776" s="17">
        <v>9.1999999999999993</v>
      </c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  <c r="AI776" s="14"/>
      <c r="AJ776" s="14"/>
      <c r="AK776" s="14"/>
      <c r="AL776" s="14"/>
      <c r="AM776" s="14"/>
      <c r="AN776" s="14"/>
      <c r="AO776" s="14"/>
      <c r="AP776" s="14"/>
      <c r="AQ776" s="14"/>
      <c r="AR776" s="14"/>
      <c r="AS776" s="14"/>
      <c r="AT776" s="14"/>
      <c r="AU776" s="14"/>
      <c r="AV776" s="14"/>
      <c r="AW776" s="14"/>
      <c r="AX776" s="14"/>
      <c r="AY776" s="14"/>
      <c r="AZ776" s="14"/>
      <c r="BA776" s="14"/>
      <c r="BB776" s="14"/>
      <c r="BC776" s="14"/>
      <c r="BD776" s="14"/>
      <c r="BE776" s="14"/>
      <c r="BF776" s="14"/>
      <c r="BG776" s="14"/>
      <c r="BH776" s="14"/>
      <c r="BI776" s="14"/>
      <c r="BJ776" s="14"/>
      <c r="BK776" s="14"/>
      <c r="BL776" s="14"/>
      <c r="BM776" s="14"/>
      <c r="BN776" s="14"/>
      <c r="BO776" s="14"/>
      <c r="BP776" s="14"/>
      <c r="BQ776" s="14"/>
      <c r="BR776" s="14"/>
      <c r="BS776" s="14"/>
      <c r="BT776" s="14"/>
      <c r="BU776" s="14"/>
      <c r="BV776" s="14"/>
      <c r="BW776" s="14"/>
      <c r="BX776" s="14"/>
      <c r="BY776" s="14"/>
      <c r="BZ776" s="14"/>
      <c r="CA776" s="14"/>
      <c r="CB776" s="14"/>
      <c r="CC776" s="14"/>
      <c r="CD776" s="14"/>
      <c r="CE776" s="14"/>
      <c r="CF776" s="14"/>
      <c r="CG776" s="14"/>
      <c r="CH776" s="14"/>
      <c r="CI776" s="14"/>
      <c r="CJ776" s="14"/>
      <c r="CK776" s="14"/>
      <c r="CL776" s="14"/>
      <c r="CM776" s="14"/>
      <c r="CN776" s="14"/>
      <c r="CO776" s="14"/>
      <c r="CP776" s="14"/>
      <c r="CQ776" s="14"/>
      <c r="CR776" s="14"/>
      <c r="CS776" s="14"/>
      <c r="CT776" s="14"/>
      <c r="CU776" s="14"/>
      <c r="CV776" s="14"/>
      <c r="CW776" s="14"/>
      <c r="CX776" s="14"/>
      <c r="CY776" s="14"/>
      <c r="CZ776" s="14"/>
      <c r="DA776" s="14"/>
      <c r="DB776" s="14"/>
      <c r="DC776" s="14"/>
      <c r="DD776" s="14"/>
      <c r="DE776" s="14"/>
      <c r="DF776" s="14"/>
      <c r="DG776" s="14"/>
      <c r="DH776" s="14"/>
      <c r="DI776" s="14"/>
      <c r="DJ776" s="14"/>
      <c r="DK776" s="14"/>
      <c r="DL776" s="14"/>
      <c r="DM776" s="14"/>
      <c r="DN776" s="14"/>
      <c r="DO776" s="14"/>
      <c r="DP776" s="55">
        <v>0</v>
      </c>
      <c r="DQ776" s="66">
        <v>0</v>
      </c>
      <c r="DR776" s="16">
        <v>0</v>
      </c>
      <c r="DS776" s="43">
        <f>PRODUCT(Таблица1[[#This Row],[РЕЙТИНГ НТЛ]:[РЕГ НТЛ]])</f>
        <v>0</v>
      </c>
      <c r="DT776" s="74">
        <f>SUM(Таблица1[[#This Row],[РЕЙТИНГ DPT]:[РЕЙТИНГ НТЛ]])</f>
        <v>0</v>
      </c>
    </row>
    <row r="777" spans="1:124" x14ac:dyDescent="0.25">
      <c r="A777" s="13">
        <v>39</v>
      </c>
      <c r="B777" s="14" t="s">
        <v>255</v>
      </c>
      <c r="C777" s="14" t="s">
        <v>156</v>
      </c>
      <c r="D777" s="14" t="s">
        <v>158</v>
      </c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7">
        <v>9.4</v>
      </c>
      <c r="S777" s="17">
        <v>9.4</v>
      </c>
      <c r="T777" s="17">
        <v>9.6</v>
      </c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  <c r="AI777" s="14"/>
      <c r="AJ777" s="14"/>
      <c r="AK777" s="14"/>
      <c r="AL777" s="14"/>
      <c r="AM777" s="14"/>
      <c r="AN777" s="14"/>
      <c r="AO777" s="14"/>
      <c r="AP777" s="14"/>
      <c r="AQ777" s="14"/>
      <c r="AR777" s="14"/>
      <c r="AS777" s="14"/>
      <c r="AT777" s="14"/>
      <c r="AU777" s="14"/>
      <c r="AV777" s="14"/>
      <c r="AW777" s="14"/>
      <c r="AX777" s="14"/>
      <c r="AY777" s="14"/>
      <c r="AZ777" s="14"/>
      <c r="BA777" s="14"/>
      <c r="BB777" s="14"/>
      <c r="BC777" s="14"/>
      <c r="BD777" s="14"/>
      <c r="BE777" s="14"/>
      <c r="BF777" s="14"/>
      <c r="BG777" s="14"/>
      <c r="BH777" s="14"/>
      <c r="BI777" s="14"/>
      <c r="BJ777" s="14"/>
      <c r="BK777" s="14"/>
      <c r="BL777" s="14"/>
      <c r="BM777" s="14"/>
      <c r="BN777" s="14"/>
      <c r="BO777" s="14"/>
      <c r="BP777" s="14"/>
      <c r="BQ777" s="14"/>
      <c r="BR777" s="14"/>
      <c r="BS777" s="14"/>
      <c r="BT777" s="14"/>
      <c r="BU777" s="14"/>
      <c r="BV777" s="14"/>
      <c r="BW777" s="14"/>
      <c r="BX777" s="14"/>
      <c r="BY777" s="14"/>
      <c r="BZ777" s="14"/>
      <c r="CA777" s="14"/>
      <c r="CB777" s="14"/>
      <c r="CC777" s="14"/>
      <c r="CD777" s="14"/>
      <c r="CE777" s="14"/>
      <c r="CF777" s="14"/>
      <c r="CG777" s="14"/>
      <c r="CH777" s="14"/>
      <c r="CI777" s="14"/>
      <c r="CJ777" s="14"/>
      <c r="CK777" s="14"/>
      <c r="CL777" s="14"/>
      <c r="CM777" s="14"/>
      <c r="CN777" s="14"/>
      <c r="CO777" s="14"/>
      <c r="CP777" s="14"/>
      <c r="CQ777" s="14"/>
      <c r="CR777" s="14"/>
      <c r="CS777" s="14"/>
      <c r="CT777" s="14"/>
      <c r="CU777" s="14"/>
      <c r="CV777" s="14"/>
      <c r="CW777" s="14"/>
      <c r="CX777" s="14"/>
      <c r="CY777" s="14"/>
      <c r="CZ777" s="14"/>
      <c r="DA777" s="14"/>
      <c r="DB777" s="14"/>
      <c r="DC777" s="14"/>
      <c r="DD777" s="14"/>
      <c r="DE777" s="14"/>
      <c r="DF777" s="14"/>
      <c r="DG777" s="14"/>
      <c r="DH777" s="14"/>
      <c r="DI777" s="14"/>
      <c r="DJ777" s="14"/>
      <c r="DK777" s="14"/>
      <c r="DL777" s="14"/>
      <c r="DM777" s="14"/>
      <c r="DN777" s="14"/>
      <c r="DO777" s="14"/>
      <c r="DP777" s="55">
        <v>0</v>
      </c>
      <c r="DQ777" s="66">
        <v>0</v>
      </c>
      <c r="DR777" s="16">
        <v>0</v>
      </c>
      <c r="DS777" s="43">
        <f>PRODUCT(Таблица1[[#This Row],[РЕЙТИНГ НТЛ]:[РЕГ НТЛ]])</f>
        <v>0</v>
      </c>
      <c r="DT777" s="74">
        <f>SUM(Таблица1[[#This Row],[РЕЙТИНГ DPT]:[РЕЙТИНГ НТЛ]])</f>
        <v>0</v>
      </c>
    </row>
    <row r="778" spans="1:124" x14ac:dyDescent="0.25">
      <c r="A778" s="13">
        <v>77</v>
      </c>
      <c r="B778" s="14" t="s">
        <v>258</v>
      </c>
      <c r="C778" s="14" t="s">
        <v>156</v>
      </c>
      <c r="D778" s="14" t="s">
        <v>157</v>
      </c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7">
        <v>9.1999999999999993</v>
      </c>
      <c r="P778" s="17">
        <v>8.8000000000000007</v>
      </c>
      <c r="Q778" s="17">
        <v>8.6</v>
      </c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  <c r="AJ778" s="14"/>
      <c r="AK778" s="14"/>
      <c r="AL778" s="14"/>
      <c r="AM778" s="14"/>
      <c r="AN778" s="14"/>
      <c r="AO778" s="14"/>
      <c r="AP778" s="14"/>
      <c r="AQ778" s="14"/>
      <c r="AR778" s="14"/>
      <c r="AS778" s="14"/>
      <c r="AT778" s="14"/>
      <c r="AU778" s="14"/>
      <c r="AV778" s="14"/>
      <c r="AW778" s="14"/>
      <c r="AX778" s="14"/>
      <c r="AY778" s="14"/>
      <c r="AZ778" s="14"/>
      <c r="BA778" s="14"/>
      <c r="BB778" s="14"/>
      <c r="BC778" s="14"/>
      <c r="BD778" s="14"/>
      <c r="BE778" s="14"/>
      <c r="BF778" s="14"/>
      <c r="BG778" s="14"/>
      <c r="BH778" s="14"/>
      <c r="BI778" s="14"/>
      <c r="BJ778" s="14"/>
      <c r="BK778" s="14"/>
      <c r="BL778" s="14"/>
      <c r="BM778" s="14"/>
      <c r="BN778" s="14"/>
      <c r="BO778" s="14"/>
      <c r="BP778" s="14"/>
      <c r="BQ778" s="14"/>
      <c r="BR778" s="14"/>
      <c r="BS778" s="14"/>
      <c r="BT778" s="14"/>
      <c r="BU778" s="14"/>
      <c r="BV778" s="14"/>
      <c r="BW778" s="14"/>
      <c r="BX778" s="14"/>
      <c r="BY778" s="14"/>
      <c r="BZ778" s="14"/>
      <c r="CA778" s="14"/>
      <c r="CB778" s="14"/>
      <c r="CC778" s="14"/>
      <c r="CD778" s="14"/>
      <c r="CE778" s="14"/>
      <c r="CF778" s="14"/>
      <c r="CG778" s="14"/>
      <c r="CH778" s="14"/>
      <c r="CI778" s="14"/>
      <c r="CJ778" s="14"/>
      <c r="CK778" s="14"/>
      <c r="CL778" s="14"/>
      <c r="CM778" s="14"/>
      <c r="CN778" s="14"/>
      <c r="CO778" s="14"/>
      <c r="CP778" s="14"/>
      <c r="CQ778" s="14"/>
      <c r="CR778" s="14"/>
      <c r="CS778" s="14"/>
      <c r="CT778" s="14"/>
      <c r="CU778" s="14"/>
      <c r="CV778" s="14"/>
      <c r="CW778" s="14"/>
      <c r="CX778" s="14"/>
      <c r="CY778" s="14"/>
      <c r="CZ778" s="14"/>
      <c r="DA778" s="14"/>
      <c r="DB778" s="14"/>
      <c r="DC778" s="14"/>
      <c r="DD778" s="14"/>
      <c r="DE778" s="14"/>
      <c r="DF778" s="14"/>
      <c r="DG778" s="14"/>
      <c r="DH778" s="14"/>
      <c r="DI778" s="14"/>
      <c r="DJ778" s="14"/>
      <c r="DK778" s="14"/>
      <c r="DL778" s="14"/>
      <c r="DM778" s="14"/>
      <c r="DN778" s="14"/>
      <c r="DO778" s="14"/>
      <c r="DP778" s="55">
        <v>0</v>
      </c>
      <c r="DQ778" s="66">
        <v>0</v>
      </c>
      <c r="DR778" s="16">
        <v>0</v>
      </c>
      <c r="DS778" s="43">
        <f>PRODUCT(Таблица1[[#This Row],[РЕЙТИНГ НТЛ]:[РЕГ НТЛ]])</f>
        <v>0</v>
      </c>
      <c r="DT778" s="74">
        <f>SUM(Таблица1[[#This Row],[РЕЙТИНГ DPT]:[РЕЙТИНГ НТЛ]])</f>
        <v>0</v>
      </c>
    </row>
    <row r="779" spans="1:124" x14ac:dyDescent="0.25">
      <c r="A779" s="21">
        <v>58</v>
      </c>
      <c r="B779" s="18" t="s">
        <v>435</v>
      </c>
      <c r="C779" s="14" t="s">
        <v>156</v>
      </c>
      <c r="D779" s="18" t="s">
        <v>157</v>
      </c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26">
        <v>8.4</v>
      </c>
      <c r="P779" s="26">
        <v>9.4</v>
      </c>
      <c r="Q779" s="26">
        <v>8.4</v>
      </c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  <c r="AD779" s="18"/>
      <c r="AE779" s="18"/>
      <c r="AF779" s="18"/>
      <c r="AG779" s="18"/>
      <c r="AH779" s="18"/>
      <c r="AI779" s="18"/>
      <c r="AJ779" s="18"/>
      <c r="AK779" s="18"/>
      <c r="AL779" s="18"/>
      <c r="AM779" s="18"/>
      <c r="AN779" s="18"/>
      <c r="AO779" s="18"/>
      <c r="AP779" s="18"/>
      <c r="AQ779" s="18"/>
      <c r="AR779" s="18"/>
      <c r="AS779" s="18"/>
      <c r="AT779" s="18"/>
      <c r="AU779" s="18"/>
      <c r="AV779" s="18"/>
      <c r="AW779" s="18"/>
      <c r="AX779" s="18"/>
      <c r="AY779" s="18"/>
      <c r="AZ779" s="18"/>
      <c r="BA779" s="18"/>
      <c r="BB779" s="18"/>
      <c r="BC779" s="18"/>
      <c r="BD779" s="18"/>
      <c r="BE779" s="18"/>
      <c r="BF779" s="18"/>
      <c r="BG779" s="18"/>
      <c r="BH779" s="18"/>
      <c r="BI779" s="18"/>
      <c r="BJ779" s="18"/>
      <c r="BK779" s="18"/>
      <c r="BL779" s="18"/>
      <c r="BM779" s="18"/>
      <c r="BN779" s="18"/>
      <c r="BO779" s="18"/>
      <c r="BP779" s="18"/>
      <c r="BQ779" s="18"/>
      <c r="BR779" s="18"/>
      <c r="BS779" s="18"/>
      <c r="BT779" s="18"/>
      <c r="BU779" s="18"/>
      <c r="BV779" s="18"/>
      <c r="BW779" s="18"/>
      <c r="BX779" s="18"/>
      <c r="BY779" s="18"/>
      <c r="BZ779" s="18"/>
      <c r="CA779" s="18"/>
      <c r="CB779" s="18"/>
      <c r="CC779" s="18"/>
      <c r="CD779" s="18"/>
      <c r="CE779" s="18"/>
      <c r="CF779" s="18"/>
      <c r="CG779" s="18"/>
      <c r="CH779" s="18"/>
      <c r="CI779" s="18"/>
      <c r="CJ779" s="18"/>
      <c r="CK779" s="18"/>
      <c r="CL779" s="18"/>
      <c r="CM779" s="18"/>
      <c r="CN779" s="18"/>
      <c r="CO779" s="18"/>
      <c r="CP779" s="18"/>
      <c r="CQ779" s="18"/>
      <c r="CR779" s="18"/>
      <c r="CS779" s="18"/>
      <c r="CT779" s="18"/>
      <c r="CU779" s="18"/>
      <c r="CV779" s="18"/>
      <c r="CW779" s="18"/>
      <c r="CX779" s="18"/>
      <c r="CY779" s="18"/>
      <c r="CZ779" s="18"/>
      <c r="DA779" s="18"/>
      <c r="DB779" s="18"/>
      <c r="DC779" s="18"/>
      <c r="DD779" s="18"/>
      <c r="DE779" s="18"/>
      <c r="DF779" s="18"/>
      <c r="DG779" s="18"/>
      <c r="DH779" s="18"/>
      <c r="DI779" s="18"/>
      <c r="DJ779" s="18"/>
      <c r="DK779" s="18"/>
      <c r="DL779" s="18"/>
      <c r="DM779" s="18"/>
      <c r="DN779" s="18"/>
      <c r="DO779" s="18"/>
      <c r="DP779" s="55">
        <v>0</v>
      </c>
      <c r="DQ779" s="66">
        <v>0</v>
      </c>
      <c r="DR779" s="16">
        <v>0</v>
      </c>
      <c r="DS779" s="44">
        <f>PRODUCT(Таблица1[[#This Row],[РЕЙТИНГ НТЛ]:[РЕГ НТЛ]])</f>
        <v>0</v>
      </c>
      <c r="DT779" s="74">
        <f>SUM(Таблица1[[#This Row],[РЕЙТИНГ DPT]:[РЕЙТИНГ НТЛ]])</f>
        <v>0</v>
      </c>
    </row>
    <row r="780" spans="1:124" x14ac:dyDescent="0.25">
      <c r="A780" s="13">
        <v>239</v>
      </c>
      <c r="B780" s="14" t="s">
        <v>310</v>
      </c>
      <c r="C780" s="14" t="s">
        <v>156</v>
      </c>
      <c r="D780" s="14" t="s">
        <v>157</v>
      </c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7">
        <v>8</v>
      </c>
      <c r="S780" s="17">
        <v>8.4</v>
      </c>
      <c r="T780" s="17">
        <v>8.4</v>
      </c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  <c r="AI780" s="14"/>
      <c r="AJ780" s="14"/>
      <c r="AK780" s="14"/>
      <c r="AL780" s="14"/>
      <c r="AM780" s="14"/>
      <c r="AN780" s="14"/>
      <c r="AO780" s="14"/>
      <c r="AP780" s="14"/>
      <c r="AQ780" s="14"/>
      <c r="AR780" s="14"/>
      <c r="AS780" s="14"/>
      <c r="AT780" s="14"/>
      <c r="AU780" s="14"/>
      <c r="AV780" s="14"/>
      <c r="AW780" s="14"/>
      <c r="AX780" s="14"/>
      <c r="AY780" s="14"/>
      <c r="AZ780" s="14"/>
      <c r="BA780" s="14"/>
      <c r="BB780" s="14"/>
      <c r="BC780" s="14"/>
      <c r="BD780" s="14"/>
      <c r="BE780" s="14"/>
      <c r="BF780" s="14"/>
      <c r="BG780" s="14"/>
      <c r="BH780" s="14"/>
      <c r="BI780" s="14"/>
      <c r="BJ780" s="14"/>
      <c r="BK780" s="14"/>
      <c r="BL780" s="14"/>
      <c r="BM780" s="14"/>
      <c r="BN780" s="14"/>
      <c r="BO780" s="14"/>
      <c r="BP780" s="14"/>
      <c r="BQ780" s="14"/>
      <c r="BR780" s="14"/>
      <c r="BS780" s="14"/>
      <c r="BT780" s="14"/>
      <c r="BU780" s="14"/>
      <c r="BV780" s="14"/>
      <c r="BW780" s="14"/>
      <c r="BX780" s="14"/>
      <c r="BY780" s="14"/>
      <c r="BZ780" s="14"/>
      <c r="CA780" s="14"/>
      <c r="CB780" s="14"/>
      <c r="CC780" s="14"/>
      <c r="CD780" s="14"/>
      <c r="CE780" s="14"/>
      <c r="CF780" s="14"/>
      <c r="CG780" s="14"/>
      <c r="CH780" s="14"/>
      <c r="CI780" s="14"/>
      <c r="CJ780" s="14"/>
      <c r="CK780" s="14"/>
      <c r="CL780" s="14"/>
      <c r="CM780" s="14"/>
      <c r="CN780" s="14"/>
      <c r="CO780" s="14"/>
      <c r="CP780" s="14"/>
      <c r="CQ780" s="14"/>
      <c r="CR780" s="14"/>
      <c r="CS780" s="14"/>
      <c r="CT780" s="14"/>
      <c r="CU780" s="14"/>
      <c r="CV780" s="14"/>
      <c r="CW780" s="14"/>
      <c r="CX780" s="14"/>
      <c r="CY780" s="14"/>
      <c r="CZ780" s="14"/>
      <c r="DA780" s="14"/>
      <c r="DB780" s="14"/>
      <c r="DC780" s="14"/>
      <c r="DD780" s="14"/>
      <c r="DE780" s="14"/>
      <c r="DF780" s="14"/>
      <c r="DG780" s="14"/>
      <c r="DH780" s="14"/>
      <c r="DI780" s="14"/>
      <c r="DJ780" s="14"/>
      <c r="DK780" s="14"/>
      <c r="DL780" s="14"/>
      <c r="DM780" s="14"/>
      <c r="DN780" s="14"/>
      <c r="DO780" s="14"/>
      <c r="DP780" s="55">
        <v>0</v>
      </c>
      <c r="DQ780" s="66">
        <v>0</v>
      </c>
      <c r="DR780" s="16">
        <v>0</v>
      </c>
      <c r="DS780" s="43">
        <f>PRODUCT(Таблица1[[#This Row],[РЕЙТИНГ НТЛ]:[РЕГ НТЛ]])</f>
        <v>0</v>
      </c>
      <c r="DT780" s="74">
        <f>SUM(Таблица1[[#This Row],[РЕЙТИНГ DPT]:[РЕЙТИНГ НТЛ]])</f>
        <v>0</v>
      </c>
    </row>
    <row r="781" spans="1:124" x14ac:dyDescent="0.25">
      <c r="A781" s="13">
        <v>34</v>
      </c>
      <c r="B781" s="14" t="s">
        <v>230</v>
      </c>
      <c r="C781" s="14" t="s">
        <v>156</v>
      </c>
      <c r="D781" s="14" t="s">
        <v>157</v>
      </c>
      <c r="E781" s="14"/>
      <c r="F781" s="14"/>
      <c r="G781" s="14"/>
      <c r="H781" s="14"/>
      <c r="I781" s="14"/>
      <c r="J781" s="14"/>
      <c r="K781" s="17">
        <v>9.1999999999999993</v>
      </c>
      <c r="L781" s="17">
        <v>9.4</v>
      </c>
      <c r="M781" s="17">
        <v>9.1999999999999993</v>
      </c>
      <c r="N781" s="17">
        <v>9.6</v>
      </c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  <c r="AI781" s="14"/>
      <c r="AJ781" s="14"/>
      <c r="AK781" s="14"/>
      <c r="AL781" s="14"/>
      <c r="AM781" s="14"/>
      <c r="AN781" s="14"/>
      <c r="AO781" s="14"/>
      <c r="AP781" s="14"/>
      <c r="AQ781" s="14"/>
      <c r="AR781" s="14"/>
      <c r="AS781" s="14"/>
      <c r="AT781" s="14"/>
      <c r="AU781" s="14"/>
      <c r="AV781" s="14"/>
      <c r="AW781" s="14"/>
      <c r="AX781" s="14"/>
      <c r="AY781" s="14"/>
      <c r="AZ781" s="14"/>
      <c r="BA781" s="14"/>
      <c r="BB781" s="14"/>
      <c r="BC781" s="14"/>
      <c r="BD781" s="14"/>
      <c r="BE781" s="14"/>
      <c r="BF781" s="14"/>
      <c r="BG781" s="14"/>
      <c r="BH781" s="14"/>
      <c r="BI781" s="14"/>
      <c r="BJ781" s="14"/>
      <c r="BK781" s="14"/>
      <c r="BL781" s="14"/>
      <c r="BM781" s="14"/>
      <c r="BN781" s="14"/>
      <c r="BO781" s="14"/>
      <c r="BP781" s="14"/>
      <c r="BQ781" s="14"/>
      <c r="BR781" s="14"/>
      <c r="BS781" s="14"/>
      <c r="BT781" s="14"/>
      <c r="BU781" s="14"/>
      <c r="BV781" s="14"/>
      <c r="BW781" s="14"/>
      <c r="BX781" s="14"/>
      <c r="BY781" s="14"/>
      <c r="BZ781" s="14"/>
      <c r="CA781" s="14"/>
      <c r="CB781" s="14"/>
      <c r="CC781" s="14"/>
      <c r="CD781" s="14"/>
      <c r="CE781" s="14"/>
      <c r="CF781" s="14"/>
      <c r="CG781" s="14"/>
      <c r="CH781" s="14"/>
      <c r="CI781" s="14"/>
      <c r="CJ781" s="14"/>
      <c r="CK781" s="14"/>
      <c r="CL781" s="14"/>
      <c r="CM781" s="14"/>
      <c r="CN781" s="14"/>
      <c r="CO781" s="14"/>
      <c r="CP781" s="14"/>
      <c r="CQ781" s="14"/>
      <c r="CR781" s="14"/>
      <c r="CS781" s="14"/>
      <c r="CT781" s="14"/>
      <c r="CU781" s="14"/>
      <c r="CV781" s="14"/>
      <c r="CW781" s="14"/>
      <c r="CX781" s="14"/>
      <c r="CY781" s="14"/>
      <c r="CZ781" s="14"/>
      <c r="DA781" s="14"/>
      <c r="DB781" s="14"/>
      <c r="DC781" s="14"/>
      <c r="DD781" s="14"/>
      <c r="DE781" s="14"/>
      <c r="DF781" s="14"/>
      <c r="DG781" s="14"/>
      <c r="DH781" s="14"/>
      <c r="DI781" s="14"/>
      <c r="DJ781" s="14"/>
      <c r="DK781" s="14"/>
      <c r="DL781" s="14"/>
      <c r="DM781" s="14"/>
      <c r="DN781" s="14"/>
      <c r="DO781" s="14"/>
      <c r="DP781" s="55">
        <v>0</v>
      </c>
      <c r="DQ781" s="66">
        <v>0</v>
      </c>
      <c r="DR781" s="16">
        <v>0</v>
      </c>
      <c r="DS781" s="43">
        <f>PRODUCT(Таблица1[[#This Row],[РЕЙТИНГ НТЛ]:[РЕГ НТЛ]])</f>
        <v>0</v>
      </c>
      <c r="DT781" s="74">
        <f>SUM(Таблица1[[#This Row],[РЕЙТИНГ DPT]:[РЕЙТИНГ НТЛ]])</f>
        <v>0</v>
      </c>
    </row>
    <row r="782" spans="1:124" x14ac:dyDescent="0.25">
      <c r="A782" s="13">
        <v>34</v>
      </c>
      <c r="B782" s="14" t="s">
        <v>230</v>
      </c>
      <c r="C782" s="14" t="s">
        <v>156</v>
      </c>
      <c r="D782" s="14" t="s">
        <v>157</v>
      </c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7">
        <v>9.4</v>
      </c>
      <c r="S782" s="17">
        <v>9.4</v>
      </c>
      <c r="T782" s="17">
        <v>9.4</v>
      </c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  <c r="AJ782" s="14"/>
      <c r="AK782" s="14"/>
      <c r="AL782" s="14"/>
      <c r="AM782" s="14"/>
      <c r="AN782" s="14"/>
      <c r="AO782" s="14"/>
      <c r="AP782" s="14"/>
      <c r="AQ782" s="14"/>
      <c r="AR782" s="14"/>
      <c r="AS782" s="14"/>
      <c r="AT782" s="14"/>
      <c r="AU782" s="14"/>
      <c r="AV782" s="14"/>
      <c r="AW782" s="14"/>
      <c r="AX782" s="14"/>
      <c r="AY782" s="14"/>
      <c r="AZ782" s="14"/>
      <c r="BA782" s="14"/>
      <c r="BB782" s="14"/>
      <c r="BC782" s="14"/>
      <c r="BD782" s="14"/>
      <c r="BE782" s="14"/>
      <c r="BF782" s="14"/>
      <c r="BG782" s="14"/>
      <c r="BH782" s="14"/>
      <c r="BI782" s="14"/>
      <c r="BJ782" s="14"/>
      <c r="BK782" s="14"/>
      <c r="BL782" s="14"/>
      <c r="BM782" s="14"/>
      <c r="BN782" s="14"/>
      <c r="BO782" s="14"/>
      <c r="BP782" s="14"/>
      <c r="BQ782" s="14"/>
      <c r="BR782" s="14"/>
      <c r="BS782" s="14"/>
      <c r="BT782" s="14"/>
      <c r="BU782" s="14"/>
      <c r="BV782" s="14"/>
      <c r="BW782" s="14"/>
      <c r="BX782" s="14"/>
      <c r="BY782" s="14"/>
      <c r="BZ782" s="14"/>
      <c r="CA782" s="14"/>
      <c r="CB782" s="14"/>
      <c r="CC782" s="14"/>
      <c r="CD782" s="14"/>
      <c r="CE782" s="14"/>
      <c r="CF782" s="14"/>
      <c r="CG782" s="14"/>
      <c r="CH782" s="14"/>
      <c r="CI782" s="14"/>
      <c r="CJ782" s="14"/>
      <c r="CK782" s="14"/>
      <c r="CL782" s="14"/>
      <c r="CM782" s="14"/>
      <c r="CN782" s="14"/>
      <c r="CO782" s="14"/>
      <c r="CP782" s="14"/>
      <c r="CQ782" s="14"/>
      <c r="CR782" s="14"/>
      <c r="CS782" s="14"/>
      <c r="CT782" s="14"/>
      <c r="CU782" s="14"/>
      <c r="CV782" s="14"/>
      <c r="CW782" s="14"/>
      <c r="CX782" s="14"/>
      <c r="CY782" s="14"/>
      <c r="CZ782" s="14"/>
      <c r="DA782" s="14"/>
      <c r="DB782" s="14"/>
      <c r="DC782" s="14"/>
      <c r="DD782" s="14"/>
      <c r="DE782" s="14"/>
      <c r="DF782" s="14"/>
      <c r="DG782" s="14"/>
      <c r="DH782" s="14"/>
      <c r="DI782" s="14"/>
      <c r="DJ782" s="14"/>
      <c r="DK782" s="14"/>
      <c r="DL782" s="14"/>
      <c r="DM782" s="14"/>
      <c r="DN782" s="14"/>
      <c r="DO782" s="14"/>
      <c r="DP782" s="55">
        <v>0</v>
      </c>
      <c r="DQ782" s="66">
        <v>0</v>
      </c>
      <c r="DR782" s="16">
        <v>0</v>
      </c>
      <c r="DS782" s="43">
        <f>PRODUCT(Таблица1[[#This Row],[РЕЙТИНГ НТЛ]:[РЕГ НТЛ]])</f>
        <v>0</v>
      </c>
      <c r="DT782" s="74">
        <f>SUM(Таблица1[[#This Row],[РЕЙТИНГ DPT]:[РЕЙТИНГ НТЛ]])</f>
        <v>0</v>
      </c>
    </row>
    <row r="783" spans="1:124" x14ac:dyDescent="0.25">
      <c r="A783" s="13">
        <v>246</v>
      </c>
      <c r="B783" s="14" t="s">
        <v>347</v>
      </c>
      <c r="C783" s="14" t="s">
        <v>159</v>
      </c>
      <c r="D783" s="14" t="s">
        <v>160</v>
      </c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  <c r="AI783" s="14"/>
      <c r="AJ783" s="14"/>
      <c r="AK783" s="14"/>
      <c r="AL783" s="14"/>
      <c r="AM783" s="14"/>
      <c r="AN783" s="14"/>
      <c r="AO783" s="14"/>
      <c r="AP783" s="14"/>
      <c r="AQ783" s="14"/>
      <c r="AR783" s="14"/>
      <c r="AS783" s="14"/>
      <c r="AT783" s="17">
        <v>9</v>
      </c>
      <c r="AU783" s="17">
        <v>9.1999999999999993</v>
      </c>
      <c r="AV783" s="17">
        <v>9.4</v>
      </c>
      <c r="AW783" s="17">
        <v>8.6</v>
      </c>
      <c r="AX783" s="14"/>
      <c r="AY783" s="14"/>
      <c r="AZ783" s="14"/>
      <c r="BA783" s="14"/>
      <c r="BB783" s="14"/>
      <c r="BC783" s="14"/>
      <c r="BD783" s="14"/>
      <c r="BE783" s="14"/>
      <c r="BF783" s="14"/>
      <c r="BG783" s="14"/>
      <c r="BH783" s="14"/>
      <c r="BI783" s="14"/>
      <c r="BJ783" s="14"/>
      <c r="BK783" s="14"/>
      <c r="BL783" s="14"/>
      <c r="BM783" s="14"/>
      <c r="BN783" s="14"/>
      <c r="BO783" s="14"/>
      <c r="BP783" s="14"/>
      <c r="BQ783" s="14"/>
      <c r="BR783" s="14"/>
      <c r="BS783" s="14"/>
      <c r="BT783" s="14"/>
      <c r="BU783" s="14"/>
      <c r="BV783" s="14"/>
      <c r="BW783" s="14"/>
      <c r="BX783" s="14"/>
      <c r="BY783" s="14"/>
      <c r="BZ783" s="14"/>
      <c r="CA783" s="14"/>
      <c r="CB783" s="14"/>
      <c r="CC783" s="14"/>
      <c r="CD783" s="14"/>
      <c r="CE783" s="14"/>
      <c r="CF783" s="14"/>
      <c r="CG783" s="14"/>
      <c r="CH783" s="14"/>
      <c r="CI783" s="14"/>
      <c r="CJ783" s="14"/>
      <c r="CK783" s="14"/>
      <c r="CL783" s="14"/>
      <c r="CM783" s="14"/>
      <c r="CN783" s="14"/>
      <c r="CO783" s="14"/>
      <c r="CP783" s="14"/>
      <c r="CQ783" s="14"/>
      <c r="CR783" s="14"/>
      <c r="CS783" s="14"/>
      <c r="CT783" s="14"/>
      <c r="CU783" s="14"/>
      <c r="CV783" s="14"/>
      <c r="CW783" s="14"/>
      <c r="CX783" s="14"/>
      <c r="CY783" s="14"/>
      <c r="CZ783" s="14"/>
      <c r="DA783" s="14"/>
      <c r="DB783" s="14"/>
      <c r="DC783" s="14"/>
      <c r="DD783" s="14"/>
      <c r="DE783" s="14"/>
      <c r="DF783" s="14"/>
      <c r="DG783" s="14"/>
      <c r="DH783" s="14"/>
      <c r="DI783" s="14"/>
      <c r="DJ783" s="14"/>
      <c r="DK783" s="14"/>
      <c r="DL783" s="14"/>
      <c r="DM783" s="14"/>
      <c r="DN783" s="14"/>
      <c r="DO783" s="14"/>
      <c r="DP783" s="55">
        <v>0</v>
      </c>
      <c r="DQ783" s="66">
        <v>0</v>
      </c>
      <c r="DR783" s="16">
        <v>0</v>
      </c>
      <c r="DS783" s="43">
        <f>PRODUCT(Таблица1[[#This Row],[РЕЙТИНГ НТЛ]:[РЕГ НТЛ]])</f>
        <v>0</v>
      </c>
      <c r="DT783" s="74">
        <f>SUM(Таблица1[[#This Row],[РЕЙТИНГ DPT]:[РЕЙТИНГ НТЛ]])</f>
        <v>0</v>
      </c>
    </row>
    <row r="784" spans="1:124" x14ac:dyDescent="0.25">
      <c r="A784" s="21">
        <v>247</v>
      </c>
      <c r="B784" s="18" t="s">
        <v>348</v>
      </c>
      <c r="C784" s="14" t="s">
        <v>159</v>
      </c>
      <c r="D784" s="18" t="s">
        <v>160</v>
      </c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  <c r="AE784" s="18"/>
      <c r="AF784" s="18"/>
      <c r="AG784" s="18"/>
      <c r="AH784" s="18"/>
      <c r="AI784" s="18"/>
      <c r="AJ784" s="18"/>
      <c r="AK784" s="18"/>
      <c r="AL784" s="18"/>
      <c r="AM784" s="18"/>
      <c r="AN784" s="18"/>
      <c r="AO784" s="18"/>
      <c r="AP784" s="18"/>
      <c r="AQ784" s="18"/>
      <c r="AR784" s="18"/>
      <c r="AS784" s="18"/>
      <c r="AT784" s="26">
        <v>8.6</v>
      </c>
      <c r="AU784" s="26">
        <v>8.8000000000000007</v>
      </c>
      <c r="AV784" s="26">
        <v>8.6</v>
      </c>
      <c r="AW784" s="26">
        <v>8.8000000000000007</v>
      </c>
      <c r="AX784" s="18"/>
      <c r="AY784" s="18"/>
      <c r="AZ784" s="18"/>
      <c r="BA784" s="18"/>
      <c r="BB784" s="18"/>
      <c r="BC784" s="18"/>
      <c r="BD784" s="18"/>
      <c r="BE784" s="18"/>
      <c r="BF784" s="18"/>
      <c r="BG784" s="18"/>
      <c r="BH784" s="18"/>
      <c r="BI784" s="18"/>
      <c r="BJ784" s="18"/>
      <c r="BK784" s="18"/>
      <c r="BL784" s="18"/>
      <c r="BM784" s="18"/>
      <c r="BN784" s="18"/>
      <c r="BO784" s="18"/>
      <c r="BP784" s="18"/>
      <c r="BQ784" s="18"/>
      <c r="BR784" s="18"/>
      <c r="BS784" s="18"/>
      <c r="BT784" s="18"/>
      <c r="BU784" s="18"/>
      <c r="BV784" s="18"/>
      <c r="BW784" s="18"/>
      <c r="BX784" s="18"/>
      <c r="BY784" s="18"/>
      <c r="BZ784" s="18"/>
      <c r="CA784" s="18"/>
      <c r="CB784" s="18"/>
      <c r="CC784" s="18"/>
      <c r="CD784" s="18"/>
      <c r="CE784" s="18"/>
      <c r="CF784" s="18"/>
      <c r="CG784" s="18"/>
      <c r="CH784" s="18"/>
      <c r="CI784" s="18"/>
      <c r="CJ784" s="18"/>
      <c r="CK784" s="18"/>
      <c r="CL784" s="18"/>
      <c r="CM784" s="18"/>
      <c r="CN784" s="18"/>
      <c r="CO784" s="18"/>
      <c r="CP784" s="18"/>
      <c r="CQ784" s="18"/>
      <c r="CR784" s="18"/>
      <c r="CS784" s="18"/>
      <c r="CT784" s="18"/>
      <c r="CU784" s="18"/>
      <c r="CV784" s="18"/>
      <c r="CW784" s="18"/>
      <c r="CX784" s="18"/>
      <c r="CY784" s="18"/>
      <c r="CZ784" s="18"/>
      <c r="DA784" s="18"/>
      <c r="DB784" s="18"/>
      <c r="DC784" s="18"/>
      <c r="DD784" s="18"/>
      <c r="DE784" s="18"/>
      <c r="DF784" s="18"/>
      <c r="DG784" s="18"/>
      <c r="DH784" s="18"/>
      <c r="DI784" s="18"/>
      <c r="DJ784" s="18"/>
      <c r="DK784" s="18"/>
      <c r="DL784" s="18"/>
      <c r="DM784" s="18"/>
      <c r="DN784" s="18"/>
      <c r="DO784" s="18"/>
      <c r="DP784" s="55">
        <v>0</v>
      </c>
      <c r="DQ784" s="66">
        <v>0</v>
      </c>
      <c r="DR784" s="16">
        <v>0</v>
      </c>
      <c r="DS784" s="44">
        <f>PRODUCT(Таблица1[[#This Row],[РЕЙТИНГ НТЛ]:[РЕГ НТЛ]])</f>
        <v>0</v>
      </c>
      <c r="DT784" s="74">
        <f>SUM(Таблица1[[#This Row],[РЕЙТИНГ DPT]:[РЕЙТИНГ НТЛ]])</f>
        <v>0</v>
      </c>
    </row>
    <row r="785" spans="1:124" x14ac:dyDescent="0.25">
      <c r="A785" s="13">
        <v>248</v>
      </c>
      <c r="B785" s="14" t="s">
        <v>349</v>
      </c>
      <c r="C785" s="14" t="s">
        <v>159</v>
      </c>
      <c r="D785" s="14" t="s">
        <v>160</v>
      </c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  <c r="AI785" s="14"/>
      <c r="AJ785" s="14"/>
      <c r="AK785" s="14"/>
      <c r="AL785" s="14"/>
      <c r="AM785" s="14"/>
      <c r="AN785" s="14"/>
      <c r="AO785" s="14"/>
      <c r="AP785" s="14"/>
      <c r="AQ785" s="14"/>
      <c r="AR785" s="14"/>
      <c r="AS785" s="14"/>
      <c r="AT785" s="17">
        <v>8.6</v>
      </c>
      <c r="AU785" s="17">
        <v>8.8000000000000007</v>
      </c>
      <c r="AV785" s="17">
        <v>8.8000000000000007</v>
      </c>
      <c r="AW785" s="17">
        <v>9</v>
      </c>
      <c r="AX785" s="14"/>
      <c r="AY785" s="14"/>
      <c r="AZ785" s="14"/>
      <c r="BA785" s="14"/>
      <c r="BB785" s="14"/>
      <c r="BC785" s="14"/>
      <c r="BD785" s="14"/>
      <c r="BE785" s="14"/>
      <c r="BF785" s="14"/>
      <c r="BG785" s="14"/>
      <c r="BH785" s="14"/>
      <c r="BI785" s="14"/>
      <c r="BJ785" s="14"/>
      <c r="BK785" s="14"/>
      <c r="BL785" s="14"/>
      <c r="BM785" s="14"/>
      <c r="BN785" s="14"/>
      <c r="BO785" s="14"/>
      <c r="BP785" s="14"/>
      <c r="BQ785" s="14"/>
      <c r="BR785" s="14"/>
      <c r="BS785" s="14"/>
      <c r="BT785" s="14"/>
      <c r="BU785" s="14"/>
      <c r="BV785" s="14"/>
      <c r="BW785" s="14"/>
      <c r="BX785" s="14"/>
      <c r="BY785" s="14"/>
      <c r="BZ785" s="14"/>
      <c r="CA785" s="14"/>
      <c r="CB785" s="14"/>
      <c r="CC785" s="14"/>
      <c r="CD785" s="14"/>
      <c r="CE785" s="14"/>
      <c r="CF785" s="14"/>
      <c r="CG785" s="14"/>
      <c r="CH785" s="14"/>
      <c r="CI785" s="14"/>
      <c r="CJ785" s="14"/>
      <c r="CK785" s="14"/>
      <c r="CL785" s="14"/>
      <c r="CM785" s="14"/>
      <c r="CN785" s="14"/>
      <c r="CO785" s="14"/>
      <c r="CP785" s="14"/>
      <c r="CQ785" s="14"/>
      <c r="CR785" s="14"/>
      <c r="CS785" s="14"/>
      <c r="CT785" s="14"/>
      <c r="CU785" s="14"/>
      <c r="CV785" s="14"/>
      <c r="CW785" s="14"/>
      <c r="CX785" s="14"/>
      <c r="CY785" s="14"/>
      <c r="CZ785" s="14"/>
      <c r="DA785" s="14"/>
      <c r="DB785" s="14"/>
      <c r="DC785" s="14"/>
      <c r="DD785" s="14"/>
      <c r="DE785" s="14"/>
      <c r="DF785" s="14"/>
      <c r="DG785" s="14"/>
      <c r="DH785" s="14"/>
      <c r="DI785" s="14"/>
      <c r="DJ785" s="14"/>
      <c r="DK785" s="14"/>
      <c r="DL785" s="14"/>
      <c r="DM785" s="14"/>
      <c r="DN785" s="14"/>
      <c r="DO785" s="14"/>
      <c r="DP785" s="55">
        <v>0</v>
      </c>
      <c r="DQ785" s="66">
        <v>0</v>
      </c>
      <c r="DR785" s="16">
        <v>0</v>
      </c>
      <c r="DS785" s="43">
        <f>PRODUCT(Таблица1[[#This Row],[РЕЙТИНГ НТЛ]:[РЕГ НТЛ]])</f>
        <v>0</v>
      </c>
      <c r="DT785" s="74">
        <f>SUM(Таблица1[[#This Row],[РЕЙТИНГ DPT]:[РЕЙТИНГ НТЛ]])</f>
        <v>0</v>
      </c>
    </row>
    <row r="786" spans="1:124" x14ac:dyDescent="0.25">
      <c r="A786" s="13">
        <v>248</v>
      </c>
      <c r="B786" s="14" t="s">
        <v>349</v>
      </c>
      <c r="C786" s="14" t="s">
        <v>159</v>
      </c>
      <c r="D786" s="14" t="s">
        <v>160</v>
      </c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  <c r="AI786" s="14"/>
      <c r="AJ786" s="14"/>
      <c r="AK786" s="14"/>
      <c r="AL786" s="14"/>
      <c r="AM786" s="14"/>
      <c r="AN786" s="14"/>
      <c r="AO786" s="14"/>
      <c r="AP786" s="14"/>
      <c r="AQ786" s="14"/>
      <c r="AR786" s="14"/>
      <c r="AS786" s="14"/>
      <c r="AT786" s="14"/>
      <c r="AU786" s="14"/>
      <c r="AV786" s="14"/>
      <c r="AW786" s="14"/>
      <c r="AX786" s="14"/>
      <c r="AY786" s="14"/>
      <c r="AZ786" s="14"/>
      <c r="BA786" s="17">
        <v>9</v>
      </c>
      <c r="BB786" s="17">
        <v>8.6</v>
      </c>
      <c r="BC786" s="17">
        <v>9.1999999999999993</v>
      </c>
      <c r="BD786" s="14"/>
      <c r="BE786" s="14"/>
      <c r="BF786" s="14"/>
      <c r="BG786" s="14"/>
      <c r="BH786" s="14"/>
      <c r="BI786" s="14"/>
      <c r="BJ786" s="14"/>
      <c r="BK786" s="14"/>
      <c r="BL786" s="14"/>
      <c r="BM786" s="14"/>
      <c r="BN786" s="14"/>
      <c r="BO786" s="14"/>
      <c r="BP786" s="14"/>
      <c r="BQ786" s="14"/>
      <c r="BR786" s="14"/>
      <c r="BS786" s="14"/>
      <c r="BT786" s="14"/>
      <c r="BU786" s="14"/>
      <c r="BV786" s="14"/>
      <c r="BW786" s="14"/>
      <c r="BX786" s="14"/>
      <c r="BY786" s="14"/>
      <c r="BZ786" s="14"/>
      <c r="CA786" s="14"/>
      <c r="CB786" s="14"/>
      <c r="CC786" s="14"/>
      <c r="CD786" s="14"/>
      <c r="CE786" s="14"/>
      <c r="CF786" s="14"/>
      <c r="CG786" s="14"/>
      <c r="CH786" s="14"/>
      <c r="CI786" s="14"/>
      <c r="CJ786" s="14"/>
      <c r="CK786" s="14"/>
      <c r="CL786" s="14"/>
      <c r="CM786" s="14"/>
      <c r="CN786" s="14"/>
      <c r="CO786" s="14"/>
      <c r="CP786" s="14"/>
      <c r="CQ786" s="14"/>
      <c r="CR786" s="14"/>
      <c r="CS786" s="14"/>
      <c r="CT786" s="14"/>
      <c r="CU786" s="14"/>
      <c r="CV786" s="14"/>
      <c r="CW786" s="14"/>
      <c r="CX786" s="14"/>
      <c r="CY786" s="14"/>
      <c r="CZ786" s="14"/>
      <c r="DA786" s="14"/>
      <c r="DB786" s="14"/>
      <c r="DC786" s="14"/>
      <c r="DD786" s="14"/>
      <c r="DE786" s="14"/>
      <c r="DF786" s="14"/>
      <c r="DG786" s="14"/>
      <c r="DH786" s="14"/>
      <c r="DI786" s="14"/>
      <c r="DJ786" s="14"/>
      <c r="DK786" s="14"/>
      <c r="DL786" s="14"/>
      <c r="DM786" s="14"/>
      <c r="DN786" s="14"/>
      <c r="DO786" s="14"/>
      <c r="DP786" s="55">
        <v>0</v>
      </c>
      <c r="DQ786" s="66">
        <v>0</v>
      </c>
      <c r="DR786" s="16">
        <v>0</v>
      </c>
      <c r="DS786" s="43">
        <f>PRODUCT(Таблица1[[#This Row],[РЕЙТИНГ НТЛ]:[РЕГ НТЛ]])</f>
        <v>0</v>
      </c>
      <c r="DT786" s="74">
        <f>SUM(Таблица1[[#This Row],[РЕЙТИНГ DPT]:[РЕЙТИНГ НТЛ]])</f>
        <v>0</v>
      </c>
    </row>
    <row r="787" spans="1:124" x14ac:dyDescent="0.25">
      <c r="A787" s="13">
        <v>97</v>
      </c>
      <c r="B787" s="14" t="s">
        <v>342</v>
      </c>
      <c r="C787" s="14" t="s">
        <v>159</v>
      </c>
      <c r="D787" s="14" t="s">
        <v>160</v>
      </c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  <c r="AI787" s="14"/>
      <c r="AJ787" s="14"/>
      <c r="AK787" s="14"/>
      <c r="AL787" s="14"/>
      <c r="AM787" s="14"/>
      <c r="AN787" s="14"/>
      <c r="AO787" s="14"/>
      <c r="AP787" s="14"/>
      <c r="AQ787" s="14"/>
      <c r="AR787" s="14"/>
      <c r="AS787" s="14"/>
      <c r="AT787" s="17">
        <v>9.4</v>
      </c>
      <c r="AU787" s="17">
        <v>9.1999999999999993</v>
      </c>
      <c r="AV787" s="17">
        <v>9.4</v>
      </c>
      <c r="AW787" s="17">
        <v>9.4</v>
      </c>
      <c r="AX787" s="14"/>
      <c r="AY787" s="14"/>
      <c r="AZ787" s="14"/>
      <c r="BA787" s="14"/>
      <c r="BB787" s="14"/>
      <c r="BC787" s="14"/>
      <c r="BD787" s="14"/>
      <c r="BE787" s="14"/>
      <c r="BF787" s="14"/>
      <c r="BG787" s="14"/>
      <c r="BH787" s="14"/>
      <c r="BI787" s="14"/>
      <c r="BJ787" s="14"/>
      <c r="BK787" s="14"/>
      <c r="BL787" s="14"/>
      <c r="BM787" s="14"/>
      <c r="BN787" s="14"/>
      <c r="BO787" s="14"/>
      <c r="BP787" s="14"/>
      <c r="BQ787" s="14"/>
      <c r="BR787" s="14"/>
      <c r="BS787" s="14"/>
      <c r="BT787" s="14"/>
      <c r="BU787" s="14"/>
      <c r="BV787" s="14"/>
      <c r="BW787" s="14"/>
      <c r="BX787" s="14"/>
      <c r="BY787" s="14"/>
      <c r="BZ787" s="14"/>
      <c r="CA787" s="14"/>
      <c r="CB787" s="14"/>
      <c r="CC787" s="14"/>
      <c r="CD787" s="14"/>
      <c r="CE787" s="14"/>
      <c r="CF787" s="14"/>
      <c r="CG787" s="14"/>
      <c r="CH787" s="14"/>
      <c r="CI787" s="14"/>
      <c r="CJ787" s="14"/>
      <c r="CK787" s="14"/>
      <c r="CL787" s="14"/>
      <c r="CM787" s="14"/>
      <c r="CN787" s="14"/>
      <c r="CO787" s="14"/>
      <c r="CP787" s="14"/>
      <c r="CQ787" s="14"/>
      <c r="CR787" s="14"/>
      <c r="CS787" s="14"/>
      <c r="CT787" s="14"/>
      <c r="CU787" s="14"/>
      <c r="CV787" s="14"/>
      <c r="CW787" s="14"/>
      <c r="CX787" s="14"/>
      <c r="CY787" s="14"/>
      <c r="CZ787" s="14"/>
      <c r="DA787" s="14"/>
      <c r="DB787" s="14"/>
      <c r="DC787" s="14"/>
      <c r="DD787" s="14"/>
      <c r="DE787" s="14"/>
      <c r="DF787" s="14"/>
      <c r="DG787" s="14"/>
      <c r="DH787" s="14"/>
      <c r="DI787" s="14"/>
      <c r="DJ787" s="14"/>
      <c r="DK787" s="14"/>
      <c r="DL787" s="14"/>
      <c r="DM787" s="14"/>
      <c r="DN787" s="14"/>
      <c r="DO787" s="14"/>
      <c r="DP787" s="55">
        <v>0</v>
      </c>
      <c r="DQ787" s="66">
        <v>0</v>
      </c>
      <c r="DR787" s="16">
        <v>0</v>
      </c>
      <c r="DS787" s="43">
        <f>PRODUCT(Таблица1[[#This Row],[РЕЙТИНГ НТЛ]:[РЕГ НТЛ]])</f>
        <v>0</v>
      </c>
      <c r="DT787" s="74">
        <f>SUM(Таблица1[[#This Row],[РЕЙТИНГ DPT]:[РЕЙТИНГ НТЛ]])</f>
        <v>0</v>
      </c>
    </row>
    <row r="788" spans="1:124" x14ac:dyDescent="0.25">
      <c r="A788" s="13">
        <v>55</v>
      </c>
      <c r="B788" s="14" t="s">
        <v>257</v>
      </c>
      <c r="C788" s="14" t="s">
        <v>159</v>
      </c>
      <c r="D788" s="14" t="s">
        <v>160</v>
      </c>
      <c r="E788" s="14"/>
      <c r="F788" s="14"/>
      <c r="G788" s="14"/>
      <c r="H788" s="14"/>
      <c r="I788" s="14"/>
      <c r="J788" s="14"/>
      <c r="K788" s="17">
        <v>9</v>
      </c>
      <c r="L788" s="17">
        <v>9</v>
      </c>
      <c r="M788" s="17">
        <v>9.6</v>
      </c>
      <c r="N788" s="17">
        <v>9.4</v>
      </c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  <c r="AI788" s="14"/>
      <c r="AJ788" s="14"/>
      <c r="AK788" s="14"/>
      <c r="AL788" s="14"/>
      <c r="AM788" s="14"/>
      <c r="AN788" s="14"/>
      <c r="AO788" s="14"/>
      <c r="AP788" s="14"/>
      <c r="AQ788" s="14"/>
      <c r="AR788" s="14"/>
      <c r="AS788" s="14"/>
      <c r="AT788" s="14"/>
      <c r="AU788" s="14"/>
      <c r="AV788" s="14"/>
      <c r="AW788" s="14"/>
      <c r="AX788" s="14"/>
      <c r="AY788" s="14"/>
      <c r="AZ788" s="14"/>
      <c r="BA788" s="14"/>
      <c r="BB788" s="14"/>
      <c r="BC788" s="14"/>
      <c r="BD788" s="14"/>
      <c r="BE788" s="14"/>
      <c r="BF788" s="14"/>
      <c r="BG788" s="14"/>
      <c r="BH788" s="14"/>
      <c r="BI788" s="14"/>
      <c r="BJ788" s="14"/>
      <c r="BK788" s="14"/>
      <c r="BL788" s="14"/>
      <c r="BM788" s="14"/>
      <c r="BN788" s="14"/>
      <c r="BO788" s="14"/>
      <c r="BP788" s="14"/>
      <c r="BQ788" s="14"/>
      <c r="BR788" s="14"/>
      <c r="BS788" s="14"/>
      <c r="BT788" s="14"/>
      <c r="BU788" s="14"/>
      <c r="BV788" s="14"/>
      <c r="BW788" s="14"/>
      <c r="BX788" s="14"/>
      <c r="BY788" s="14"/>
      <c r="BZ788" s="14"/>
      <c r="CA788" s="14"/>
      <c r="CB788" s="14"/>
      <c r="CC788" s="14"/>
      <c r="CD788" s="14"/>
      <c r="CE788" s="14"/>
      <c r="CF788" s="14"/>
      <c r="CG788" s="14"/>
      <c r="CH788" s="14"/>
      <c r="CI788" s="14"/>
      <c r="CJ788" s="14"/>
      <c r="CK788" s="14"/>
      <c r="CL788" s="14"/>
      <c r="CM788" s="14"/>
      <c r="CN788" s="14"/>
      <c r="CO788" s="14"/>
      <c r="CP788" s="14"/>
      <c r="CQ788" s="14"/>
      <c r="CR788" s="14"/>
      <c r="CS788" s="14"/>
      <c r="CT788" s="14"/>
      <c r="CU788" s="14"/>
      <c r="CV788" s="14"/>
      <c r="CW788" s="14"/>
      <c r="CX788" s="14"/>
      <c r="CY788" s="14"/>
      <c r="CZ788" s="14"/>
      <c r="DA788" s="14"/>
      <c r="DB788" s="14"/>
      <c r="DC788" s="14"/>
      <c r="DD788" s="14"/>
      <c r="DE788" s="14"/>
      <c r="DF788" s="14"/>
      <c r="DG788" s="14"/>
      <c r="DH788" s="14"/>
      <c r="DI788" s="14"/>
      <c r="DJ788" s="14"/>
      <c r="DK788" s="14"/>
      <c r="DL788" s="14"/>
      <c r="DM788" s="14"/>
      <c r="DN788" s="14"/>
      <c r="DO788" s="14"/>
      <c r="DP788" s="55">
        <v>0</v>
      </c>
      <c r="DQ788" s="66">
        <v>0</v>
      </c>
      <c r="DR788" s="16">
        <v>0</v>
      </c>
      <c r="DS788" s="43">
        <f>PRODUCT(Таблица1[[#This Row],[РЕЙТИНГ НТЛ]:[РЕГ НТЛ]])</f>
        <v>0</v>
      </c>
      <c r="DT788" s="74">
        <f>SUM(Таблица1[[#This Row],[РЕЙТИНГ DPT]:[РЕЙТИНГ НТЛ]])</f>
        <v>0</v>
      </c>
    </row>
    <row r="789" spans="1:124" x14ac:dyDescent="0.25">
      <c r="A789" s="13">
        <v>244</v>
      </c>
      <c r="B789" s="14" t="s">
        <v>346</v>
      </c>
      <c r="C789" s="14" t="s">
        <v>159</v>
      </c>
      <c r="D789" s="14" t="s">
        <v>160</v>
      </c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  <c r="AI789" s="14"/>
      <c r="AJ789" s="14"/>
      <c r="AK789" s="14"/>
      <c r="AL789" s="14"/>
      <c r="AM789" s="14"/>
      <c r="AN789" s="14"/>
      <c r="AO789" s="14"/>
      <c r="AP789" s="14"/>
      <c r="AQ789" s="14"/>
      <c r="AR789" s="14"/>
      <c r="AS789" s="14"/>
      <c r="AT789" s="17">
        <v>8.6</v>
      </c>
      <c r="AU789" s="17">
        <v>8.1999999999999993</v>
      </c>
      <c r="AV789" s="17">
        <v>8.4</v>
      </c>
      <c r="AW789" s="17">
        <v>9</v>
      </c>
      <c r="AX789" s="14"/>
      <c r="AY789" s="14"/>
      <c r="AZ789" s="14"/>
      <c r="BA789" s="14"/>
      <c r="BB789" s="14"/>
      <c r="BC789" s="14"/>
      <c r="BD789" s="14"/>
      <c r="BE789" s="14"/>
      <c r="BF789" s="14"/>
      <c r="BG789" s="14"/>
      <c r="BH789" s="14"/>
      <c r="BI789" s="14"/>
      <c r="BJ789" s="14"/>
      <c r="BK789" s="14"/>
      <c r="BL789" s="14"/>
      <c r="BM789" s="14"/>
      <c r="BN789" s="14"/>
      <c r="BO789" s="14"/>
      <c r="BP789" s="14"/>
      <c r="BQ789" s="14"/>
      <c r="BR789" s="14"/>
      <c r="BS789" s="14"/>
      <c r="BT789" s="14"/>
      <c r="BU789" s="14"/>
      <c r="BV789" s="14"/>
      <c r="BW789" s="14"/>
      <c r="BX789" s="14"/>
      <c r="BY789" s="14"/>
      <c r="BZ789" s="14"/>
      <c r="CA789" s="14"/>
      <c r="CB789" s="14"/>
      <c r="CC789" s="14"/>
      <c r="CD789" s="14"/>
      <c r="CE789" s="14"/>
      <c r="CF789" s="14"/>
      <c r="CG789" s="14"/>
      <c r="CH789" s="14"/>
      <c r="CI789" s="14"/>
      <c r="CJ789" s="14"/>
      <c r="CK789" s="14"/>
      <c r="CL789" s="14"/>
      <c r="CM789" s="14"/>
      <c r="CN789" s="14"/>
      <c r="CO789" s="14"/>
      <c r="CP789" s="14"/>
      <c r="CQ789" s="14"/>
      <c r="CR789" s="14"/>
      <c r="CS789" s="14"/>
      <c r="CT789" s="14"/>
      <c r="CU789" s="14"/>
      <c r="CV789" s="14"/>
      <c r="CW789" s="14"/>
      <c r="CX789" s="14"/>
      <c r="CY789" s="14"/>
      <c r="CZ789" s="14"/>
      <c r="DA789" s="14"/>
      <c r="DB789" s="14"/>
      <c r="DC789" s="14"/>
      <c r="DD789" s="14"/>
      <c r="DE789" s="14"/>
      <c r="DF789" s="14"/>
      <c r="DG789" s="14"/>
      <c r="DH789" s="14"/>
      <c r="DI789" s="14"/>
      <c r="DJ789" s="14"/>
      <c r="DK789" s="14"/>
      <c r="DL789" s="14"/>
      <c r="DM789" s="14"/>
      <c r="DN789" s="14"/>
      <c r="DO789" s="14"/>
      <c r="DP789" s="55">
        <v>0</v>
      </c>
      <c r="DQ789" s="66">
        <v>0</v>
      </c>
      <c r="DR789" s="16">
        <v>0</v>
      </c>
      <c r="DS789" s="43">
        <f>PRODUCT(Таблица1[[#This Row],[РЕЙТИНГ НТЛ]:[РЕГ НТЛ]])</f>
        <v>0</v>
      </c>
      <c r="DT789" s="74">
        <f>SUM(Таблица1[[#This Row],[РЕЙТИНГ DPT]:[РЕЙТИНГ НТЛ]])</f>
        <v>0</v>
      </c>
    </row>
    <row r="790" spans="1:124" x14ac:dyDescent="0.25">
      <c r="A790" s="21">
        <v>244</v>
      </c>
      <c r="B790" s="18" t="s">
        <v>436</v>
      </c>
      <c r="C790" s="14" t="s">
        <v>159</v>
      </c>
      <c r="D790" s="18" t="s">
        <v>160</v>
      </c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  <c r="AD790" s="18"/>
      <c r="AE790" s="18"/>
      <c r="AF790" s="18"/>
      <c r="AG790" s="18"/>
      <c r="AH790" s="18"/>
      <c r="AI790" s="18"/>
      <c r="AJ790" s="18"/>
      <c r="AK790" s="18"/>
      <c r="AL790" s="18"/>
      <c r="AM790" s="18"/>
      <c r="AN790" s="18"/>
      <c r="AO790" s="18"/>
      <c r="AP790" s="18"/>
      <c r="AQ790" s="18"/>
      <c r="AR790" s="18"/>
      <c r="AS790" s="18"/>
      <c r="AT790" s="18"/>
      <c r="AU790" s="18"/>
      <c r="AV790" s="18"/>
      <c r="AW790" s="18"/>
      <c r="AX790" s="26">
        <v>9</v>
      </c>
      <c r="AY790" s="26">
        <v>8.8000000000000007</v>
      </c>
      <c r="AZ790" s="26">
        <v>9.4</v>
      </c>
      <c r="BA790" s="18"/>
      <c r="BB790" s="18"/>
      <c r="BC790" s="18"/>
      <c r="BD790" s="18"/>
      <c r="BE790" s="18"/>
      <c r="BF790" s="18"/>
      <c r="BG790" s="18"/>
      <c r="BH790" s="18"/>
      <c r="BI790" s="18"/>
      <c r="BJ790" s="18"/>
      <c r="BK790" s="18"/>
      <c r="BL790" s="18"/>
      <c r="BM790" s="18"/>
      <c r="BN790" s="18"/>
      <c r="BO790" s="18"/>
      <c r="BP790" s="18"/>
      <c r="BQ790" s="18"/>
      <c r="BR790" s="18"/>
      <c r="BS790" s="18"/>
      <c r="BT790" s="18"/>
      <c r="BU790" s="18"/>
      <c r="BV790" s="18"/>
      <c r="BW790" s="18"/>
      <c r="BX790" s="18"/>
      <c r="BY790" s="18"/>
      <c r="BZ790" s="18"/>
      <c r="CA790" s="18"/>
      <c r="CB790" s="18"/>
      <c r="CC790" s="18"/>
      <c r="CD790" s="18"/>
      <c r="CE790" s="18"/>
      <c r="CF790" s="18"/>
      <c r="CG790" s="18"/>
      <c r="CH790" s="18"/>
      <c r="CI790" s="18"/>
      <c r="CJ790" s="18"/>
      <c r="CK790" s="18"/>
      <c r="CL790" s="18"/>
      <c r="CM790" s="18"/>
      <c r="CN790" s="18"/>
      <c r="CO790" s="18"/>
      <c r="CP790" s="18"/>
      <c r="CQ790" s="18"/>
      <c r="CR790" s="18"/>
      <c r="CS790" s="18"/>
      <c r="CT790" s="18"/>
      <c r="CU790" s="18"/>
      <c r="CV790" s="18"/>
      <c r="CW790" s="18"/>
      <c r="CX790" s="18"/>
      <c r="CY790" s="18"/>
      <c r="CZ790" s="18"/>
      <c r="DA790" s="18"/>
      <c r="DB790" s="18"/>
      <c r="DC790" s="18"/>
      <c r="DD790" s="18"/>
      <c r="DE790" s="18"/>
      <c r="DF790" s="18"/>
      <c r="DG790" s="18"/>
      <c r="DH790" s="18"/>
      <c r="DI790" s="18"/>
      <c r="DJ790" s="18"/>
      <c r="DK790" s="18"/>
      <c r="DL790" s="18"/>
      <c r="DM790" s="18"/>
      <c r="DN790" s="18"/>
      <c r="DO790" s="18"/>
      <c r="DP790" s="55">
        <v>0</v>
      </c>
      <c r="DQ790" s="66">
        <v>0</v>
      </c>
      <c r="DR790" s="16">
        <v>0</v>
      </c>
      <c r="DS790" s="44">
        <f>PRODUCT(Таблица1[[#This Row],[РЕЙТИНГ НТЛ]:[РЕГ НТЛ]])</f>
        <v>0</v>
      </c>
      <c r="DT790" s="74">
        <f>SUM(Таблица1[[#This Row],[РЕЙТИНГ DPT]:[РЕЙТИНГ НТЛ]])</f>
        <v>0</v>
      </c>
    </row>
  </sheetData>
  <hyperlinks>
    <hyperlink ref="C7" r:id="rId1"/>
  </hyperlinks>
  <pageMargins left="0.7" right="0.7" top="0.75" bottom="0.75" header="0.3" footer="0.3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F20" sqref="F20"/>
    </sheetView>
  </sheetViews>
  <sheetFormatPr defaultRowHeight="15" x14ac:dyDescent="0.25"/>
  <cols>
    <col min="1" max="1" width="25.140625" customWidth="1"/>
    <col min="2" max="2" width="39" customWidth="1"/>
  </cols>
  <sheetData>
    <row r="1" spans="1:6" x14ac:dyDescent="0.25">
      <c r="A1" t="s">
        <v>444</v>
      </c>
      <c r="B1" t="s">
        <v>13</v>
      </c>
      <c r="C1" s="76" t="s">
        <v>443</v>
      </c>
      <c r="D1" s="76" t="s">
        <v>445</v>
      </c>
      <c r="E1" s="76" t="s">
        <v>446</v>
      </c>
      <c r="F1" s="76" t="s">
        <v>447</v>
      </c>
    </row>
    <row r="2" spans="1:6" ht="15.75" x14ac:dyDescent="0.25">
      <c r="A2" t="s">
        <v>102</v>
      </c>
      <c r="B2" t="s">
        <v>103</v>
      </c>
      <c r="C2" s="76">
        <v>58</v>
      </c>
      <c r="D2" s="77">
        <f>PRODUCT(Таблица242[[#This Row],[N]]/110,100)</f>
        <v>52.72727272727272</v>
      </c>
      <c r="E2" s="76">
        <v>430</v>
      </c>
      <c r="F2" s="78">
        <f>SUM(Таблица242[[#This Row],[N]:[Q]])</f>
        <v>540.72727272727275</v>
      </c>
    </row>
    <row r="3" spans="1:6" ht="15.75" x14ac:dyDescent="0.25">
      <c r="A3" t="s">
        <v>104</v>
      </c>
      <c r="B3" t="s">
        <v>105</v>
      </c>
      <c r="C3" s="76">
        <v>22</v>
      </c>
      <c r="D3" s="77">
        <f>PRODUCT(Таблица242[[#This Row],[N]]/110,100)</f>
        <v>20</v>
      </c>
      <c r="E3" s="76">
        <v>114</v>
      </c>
      <c r="F3" s="78">
        <f>SUM(Таблица242[[#This Row],[N]:[Q]])</f>
        <v>156</v>
      </c>
    </row>
    <row r="4" spans="1:6" ht="15.75" x14ac:dyDescent="0.25">
      <c r="A4" t="s">
        <v>106</v>
      </c>
      <c r="B4" t="s">
        <v>119</v>
      </c>
      <c r="C4" s="76">
        <v>13</v>
      </c>
      <c r="D4" s="77">
        <f>PRODUCT(Таблица242[[#This Row],[N]]/110,100)</f>
        <v>11.818181818181818</v>
      </c>
      <c r="E4" s="76">
        <v>58</v>
      </c>
      <c r="F4" s="78">
        <f>SUM(Таблица242[[#This Row],[N]:[Q]])</f>
        <v>82.818181818181813</v>
      </c>
    </row>
    <row r="5" spans="1:6" x14ac:dyDescent="0.25">
      <c r="A5" t="s">
        <v>111</v>
      </c>
      <c r="B5" t="s">
        <v>112</v>
      </c>
      <c r="C5" s="76">
        <v>16</v>
      </c>
      <c r="D5" s="77">
        <f>PRODUCT(Таблица242[[#This Row],[N]]/110,100)</f>
        <v>14.545454545454545</v>
      </c>
      <c r="E5" s="76">
        <v>26</v>
      </c>
      <c r="F5" s="79">
        <f>SUM(Таблица242[[#This Row],[N]:[Q]])</f>
        <v>56.545454545454547</v>
      </c>
    </row>
    <row r="6" spans="1:6" ht="15.75" x14ac:dyDescent="0.25">
      <c r="A6" t="s">
        <v>127</v>
      </c>
      <c r="B6" t="s">
        <v>129</v>
      </c>
      <c r="C6" s="76">
        <v>1</v>
      </c>
      <c r="D6" s="77">
        <f>PRODUCT(Таблица242[[#This Row],[N]]/110,100)</f>
        <v>0.90909090909090906</v>
      </c>
      <c r="E6" s="76">
        <v>5</v>
      </c>
      <c r="F6" s="78">
        <f>SUM(Таблица242[[#This Row],[N]:[Q]])</f>
        <v>6.9090909090909092</v>
      </c>
    </row>
    <row r="7" spans="1:6" ht="15.75" x14ac:dyDescent="0.25">
      <c r="A7" t="s">
        <v>153</v>
      </c>
      <c r="B7" t="s">
        <v>145</v>
      </c>
      <c r="C7" s="76">
        <v>0</v>
      </c>
      <c r="D7" s="77">
        <f>PRODUCT(Таблица242[[#This Row],[N]]/110,100)</f>
        <v>0</v>
      </c>
      <c r="E7" s="76">
        <v>0</v>
      </c>
      <c r="F7" s="78">
        <f>SUM(Таблица242[[#This Row],[N]:[Q]])</f>
        <v>0</v>
      </c>
    </row>
    <row r="8" spans="1:6" ht="15.75" x14ac:dyDescent="0.25">
      <c r="A8" t="s">
        <v>190</v>
      </c>
      <c r="B8" t="s">
        <v>185</v>
      </c>
      <c r="C8" s="76">
        <v>0</v>
      </c>
      <c r="D8" s="77">
        <f>PRODUCT(Таблица242[[#This Row],[N]]/110,100)</f>
        <v>0</v>
      </c>
      <c r="E8" s="76">
        <v>0</v>
      </c>
      <c r="F8" s="78">
        <f>SUM(Таблица242[[#This Row],[N]:[Q]])</f>
        <v>0</v>
      </c>
    </row>
    <row r="9" spans="1:6" ht="15.75" x14ac:dyDescent="0.25">
      <c r="A9" t="s">
        <v>116</v>
      </c>
      <c r="B9" t="s">
        <v>164</v>
      </c>
      <c r="C9" s="76">
        <v>0</v>
      </c>
      <c r="D9" s="77">
        <f>PRODUCT(Таблица242[[#This Row],[N]]/110,100)</f>
        <v>0</v>
      </c>
      <c r="E9" s="76">
        <v>0</v>
      </c>
      <c r="F9" s="78">
        <f>SUM(Таблица242[[#This Row],[N]:[Q]])</f>
        <v>0</v>
      </c>
    </row>
    <row r="10" spans="1:6" ht="15.75" x14ac:dyDescent="0.25">
      <c r="A10" t="s">
        <v>156</v>
      </c>
      <c r="B10" t="s">
        <v>141</v>
      </c>
      <c r="C10" s="76">
        <v>0</v>
      </c>
      <c r="D10" s="77">
        <f>PRODUCT(Таблица242[[#This Row],[N]]/110,100)</f>
        <v>0</v>
      </c>
      <c r="E10" s="76">
        <v>0</v>
      </c>
      <c r="F10" s="78">
        <f>SUM(Таблица242[[#This Row],[N]:[Q]])</f>
        <v>0</v>
      </c>
    </row>
    <row r="11" spans="1:6" ht="15.75" x14ac:dyDescent="0.25">
      <c r="A11" t="s">
        <v>159</v>
      </c>
      <c r="B11" t="s">
        <v>170</v>
      </c>
      <c r="C11" s="76">
        <v>0</v>
      </c>
      <c r="D11" s="77">
        <f>PRODUCT(Таблица242[[#This Row],[N]]/110,100)</f>
        <v>0</v>
      </c>
      <c r="E11" s="76">
        <v>0</v>
      </c>
      <c r="F11" s="78">
        <f>SUM(Таблица242[[#This Row],[N]:[Q]])</f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E18" sqref="E18"/>
    </sheetView>
  </sheetViews>
  <sheetFormatPr defaultRowHeight="15" x14ac:dyDescent="0.25"/>
  <cols>
    <col min="1" max="1" width="25.140625" customWidth="1"/>
    <col min="2" max="2" width="39" customWidth="1"/>
  </cols>
  <sheetData>
    <row r="1" spans="1:6" x14ac:dyDescent="0.25">
      <c r="A1" t="s">
        <v>444</v>
      </c>
      <c r="B1" t="s">
        <v>13</v>
      </c>
      <c r="C1" s="76" t="s">
        <v>443</v>
      </c>
      <c r="D1" s="76" t="s">
        <v>445</v>
      </c>
      <c r="E1" s="76" t="s">
        <v>446</v>
      </c>
      <c r="F1" s="76" t="s">
        <v>447</v>
      </c>
    </row>
    <row r="2" spans="1:6" ht="15.75" x14ac:dyDescent="0.25">
      <c r="A2" t="s">
        <v>104</v>
      </c>
      <c r="B2" t="s">
        <v>105</v>
      </c>
      <c r="C2" s="76">
        <v>22</v>
      </c>
      <c r="D2" s="77">
        <f>PRODUCT(Таблица2427[[#This Row],[N]]/115,100)</f>
        <v>19.130434782608695</v>
      </c>
      <c r="E2" s="76">
        <v>159</v>
      </c>
      <c r="F2" s="78">
        <f>SUM(Таблица2427[[#This Row],[N]:[Q]])</f>
        <v>200.13043478260869</v>
      </c>
    </row>
    <row r="3" spans="1:6" ht="15.75" x14ac:dyDescent="0.25">
      <c r="A3" t="s">
        <v>106</v>
      </c>
      <c r="B3" t="s">
        <v>119</v>
      </c>
      <c r="C3" s="76">
        <v>17</v>
      </c>
      <c r="D3" s="77">
        <f>PRODUCT(Таблица2427[[#This Row],[N]]/115,100)</f>
        <v>14.782608695652174</v>
      </c>
      <c r="E3" s="76">
        <v>108</v>
      </c>
      <c r="F3" s="78">
        <f>SUM(Таблица2427[[#This Row],[N]:[Q]])</f>
        <v>139.78260869565219</v>
      </c>
    </row>
    <row r="4" spans="1:6" x14ac:dyDescent="0.25">
      <c r="A4" t="s">
        <v>111</v>
      </c>
      <c r="B4" t="s">
        <v>112</v>
      </c>
      <c r="C4" s="76">
        <v>24</v>
      </c>
      <c r="D4" s="77">
        <f>PRODUCT(Таблица2427[[#This Row],[N]]/115,100)</f>
        <v>20.869565217391305</v>
      </c>
      <c r="E4" s="76">
        <v>46</v>
      </c>
      <c r="F4" s="79">
        <f>SUM(Таблица2427[[#This Row],[N]:[Q]])</f>
        <v>90.869565217391312</v>
      </c>
    </row>
    <row r="5" spans="1:6" ht="15.75" x14ac:dyDescent="0.25">
      <c r="A5" t="s">
        <v>116</v>
      </c>
      <c r="B5" t="s">
        <v>164</v>
      </c>
      <c r="C5" s="76">
        <v>22</v>
      </c>
      <c r="D5" s="77">
        <f>PRODUCT(Таблица2427[[#This Row],[N]]/115,100)</f>
        <v>19.130434782608695</v>
      </c>
      <c r="E5" s="76">
        <v>13</v>
      </c>
      <c r="F5" s="78">
        <f>SUM(Таблица2427[[#This Row],[N]:[Q]])</f>
        <v>54.130434782608695</v>
      </c>
    </row>
    <row r="6" spans="1:6" ht="15.75" x14ac:dyDescent="0.25">
      <c r="A6" t="s">
        <v>190</v>
      </c>
      <c r="B6" t="s">
        <v>185</v>
      </c>
      <c r="C6" s="76">
        <v>6</v>
      </c>
      <c r="D6" s="77">
        <f>PRODUCT(Таблица2427[[#This Row],[N]]/115,100)</f>
        <v>5.2173913043478262</v>
      </c>
      <c r="E6" s="76">
        <v>26</v>
      </c>
      <c r="F6" s="78">
        <f>SUM(Таблица2427[[#This Row],[N]:[Q]])</f>
        <v>37.217391304347828</v>
      </c>
    </row>
    <row r="7" spans="1:6" ht="15.75" x14ac:dyDescent="0.25">
      <c r="A7" t="s">
        <v>156</v>
      </c>
      <c r="B7" t="s">
        <v>141</v>
      </c>
      <c r="C7" s="76">
        <v>11</v>
      </c>
      <c r="D7" s="77">
        <f>PRODUCT(Таблица2427[[#This Row],[N]]/115,100)</f>
        <v>9.5652173913043477</v>
      </c>
      <c r="E7" s="76">
        <v>14</v>
      </c>
      <c r="F7" s="78">
        <f>SUM(Таблица2427[[#This Row],[N]:[Q]])</f>
        <v>34.565217391304344</v>
      </c>
    </row>
    <row r="8" spans="1:6" ht="15.75" x14ac:dyDescent="0.25">
      <c r="A8" t="s">
        <v>127</v>
      </c>
      <c r="B8" t="s">
        <v>129</v>
      </c>
      <c r="C8" s="76">
        <v>5</v>
      </c>
      <c r="D8" s="77">
        <f>PRODUCT(Таблица2427[[#This Row],[N]]/115,100)</f>
        <v>4.3478260869565215</v>
      </c>
      <c r="E8" s="76">
        <v>6</v>
      </c>
      <c r="F8" s="78">
        <f>SUM(Таблица2427[[#This Row],[N]:[Q]])</f>
        <v>15.347826086956522</v>
      </c>
    </row>
    <row r="9" spans="1:6" ht="15.75" x14ac:dyDescent="0.25">
      <c r="A9" t="s">
        <v>159</v>
      </c>
      <c r="B9" t="s">
        <v>170</v>
      </c>
      <c r="C9" s="76">
        <v>6</v>
      </c>
      <c r="D9" s="77">
        <f>PRODUCT(Таблица2427[[#This Row],[N]]/115,100)</f>
        <v>5.2173913043478262</v>
      </c>
      <c r="E9" s="76">
        <v>2</v>
      </c>
      <c r="F9" s="78">
        <f>SUM(Таблица2427[[#This Row],[N]:[Q]])</f>
        <v>13.217391304347826</v>
      </c>
    </row>
    <row r="10" spans="1:6" ht="15.75" x14ac:dyDescent="0.25">
      <c r="A10" t="s">
        <v>153</v>
      </c>
      <c r="B10" t="s">
        <v>145</v>
      </c>
      <c r="C10" s="76">
        <v>2</v>
      </c>
      <c r="D10" s="77">
        <f>PRODUCT(Таблица2427[[#This Row],[N]]/115,100)</f>
        <v>1.7391304347826086</v>
      </c>
      <c r="E10" s="76">
        <v>9</v>
      </c>
      <c r="F10" s="78">
        <f>SUM(Таблица2427[[#This Row],[N]:[Q]])</f>
        <v>12.739130434782609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Итоговый протокол</vt:lpstr>
      <vt:lpstr>Рейтинг школ танца</vt:lpstr>
      <vt:lpstr>Рейтинг DPT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</dc:creator>
  <cp:lastModifiedBy>Роман</cp:lastModifiedBy>
  <dcterms:created xsi:type="dcterms:W3CDTF">2019-04-22T19:21:35Z</dcterms:created>
  <dcterms:modified xsi:type="dcterms:W3CDTF">2019-04-23T10:59:40Z</dcterms:modified>
</cp:coreProperties>
</file>